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</sheets>
  <definedNames>
    <definedName name="_xlnm.Print_Area" localSheetId="0">'местный бюджет '!$A$1:$O$83</definedName>
  </definedNames>
  <calcPr fullCalcOnLoad="1" refMode="R1C1"/>
</workbook>
</file>

<file path=xl/sharedStrings.xml><?xml version="1.0" encoding="utf-8"?>
<sst xmlns="http://schemas.openxmlformats.org/spreadsheetml/2006/main" count="209" uniqueCount="107">
  <si>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</si>
  <si>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</si>
  <si>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</si>
  <si>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</si>
  <si>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</si>
  <si>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</si>
  <si>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</si>
  <si>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</si>
  <si>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</si>
  <si>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</si>
  <si>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</si>
  <si>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</si>
  <si>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</si>
  <si>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</si>
  <si>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</si>
  <si>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</si>
  <si>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</si>
  <si>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</si>
  <si>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</si>
  <si>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</si>
  <si>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</si>
  <si>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</si>
  <si>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</si>
  <si>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</si>
  <si>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</si>
  <si>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</si>
  <si>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</si>
  <si>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</si>
  <si>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</si>
  <si>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</si>
  <si>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</si>
  <si>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</si>
  <si>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</si>
  <si>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</si>
  <si>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</si>
  <si>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</si>
  <si>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</si>
  <si>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огнетушители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</si>
  <si>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</si>
  <si>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</si>
  <si>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</si>
  <si>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</si>
  <si>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</si>
  <si>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</si>
  <si>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</si>
  <si>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</si>
  <si>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</si>
  <si>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средств защиты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</si>
  <si>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</si>
  <si>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</si>
  <si>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</si>
  <si>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</si>
  <si>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</si>
  <si>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</si>
  <si>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</si>
  <si>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</si>
  <si>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</si>
  <si>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</si>
  <si>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</si>
  <si>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</si>
  <si>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</si>
  <si>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</si>
  <si>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</si>
  <si>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</si>
  <si>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</si>
  <si>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</si>
  <si>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</si>
  <si>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</si>
  <si>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</si>
  <si>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</si>
  <si>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</si>
  <si>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</si>
  <si>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</si>
  <si>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</si>
  <si>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</si>
  <si>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</si>
  <si>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</si>
  <si>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</si>
  <si>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</si>
  <si>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лицензия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</si>
  <si>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</si>
  <si>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</si>
  <si>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</si>
  <si>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</si>
  <si>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</si>
  <si>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измерение уровней освещения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</si>
  <si>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</si>
  <si>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</si>
  <si>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</si>
  <si>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</si>
  <si>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</si>
  <si>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</si>
  <si>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</si>
  <si>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Парус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</si>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</sst>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1" t="s">
        <v>102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2:15" ht="13.5" customHeight="1">
      <c r="B2" s="52" t="s">
        <v>60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26" s="5" customFormat="1" ht="15" customHeight="1">
      <c r="A3" s="36"/>
      <c r="B3" s="38"/>
      <c r="C3" s="38" t="s">
        <v>38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38</v>
      </c>
      <c r="I3" s="38" t="s">
        <v>39</v>
      </c>
      <c r="J3" s="38" t="s">
        <v>43</v>
      </c>
      <c r="K3" s="38" t="s">
        <v>46</v>
      </c>
      <c r="L3" s="38" t="s">
        <v>50</v>
      </c>
      <c r="M3" s="38" t="s">
        <v>53</v>
      </c>
      <c r="N3" s="38" t="s">
        <v>54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384931.29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384931.29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384931.29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0">C5+D5+G5+E5+F5+L5+H5+I5+J5+K5+M5+N5</f>
        <v>384931.29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109172.07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109172.07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61</v>
      </c>
      <c r="C11" s="32">
        <f>C12+C13+C14</f>
        <v>16601.6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16601.6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62</v>
      </c>
      <c r="C12" s="32">
        <f>2385.96+795.32+795.32</f>
        <v>3976.6000000000004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3976.6000000000004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105</v>
      </c>
      <c r="C13" s="32">
        <v>825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825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63</v>
      </c>
      <c r="C14" s="32">
        <f>7080+2360+2360</f>
        <v>11800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11800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37" customFormat="1" ht="17.25" customHeight="1">
      <c r="A15" s="36"/>
      <c r="B15" s="40">
        <v>222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0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9" customFormat="1" ht="30.75" customHeight="1">
      <c r="A16" s="19"/>
      <c r="B16" s="40" t="s">
        <v>11</v>
      </c>
      <c r="C16" s="32">
        <f>C17+C18+C19</f>
        <v>229586.47</v>
      </c>
      <c r="D16" s="32">
        <f aca="true" t="shared" si="2" ref="D16:L16">D17+D18+D19</f>
        <v>0</v>
      </c>
      <c r="E16" s="32">
        <f t="shared" si="2"/>
        <v>0</v>
      </c>
      <c r="F16" s="32">
        <f t="shared" si="2"/>
        <v>0</v>
      </c>
      <c r="G16" s="32">
        <f t="shared" si="2"/>
        <v>0</v>
      </c>
      <c r="H16" s="32">
        <f>H17+H18+H19</f>
        <v>0</v>
      </c>
      <c r="I16" s="32">
        <f>I17+I18+I19</f>
        <v>0</v>
      </c>
      <c r="J16" s="32">
        <f>J17+J18+J19</f>
        <v>0</v>
      </c>
      <c r="K16" s="32">
        <f>K17+K18+K19</f>
        <v>0</v>
      </c>
      <c r="L16" s="32">
        <f t="shared" si="2"/>
        <v>0</v>
      </c>
      <c r="M16" s="32">
        <f>M17+M18+M19</f>
        <v>0</v>
      </c>
      <c r="N16" s="32">
        <f>N17+N18+N19</f>
        <v>0</v>
      </c>
      <c r="O16" s="32">
        <f t="shared" si="1"/>
        <v>229586.47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15" s="8" customFormat="1" ht="15" customHeight="1">
      <c r="A17" s="19"/>
      <c r="B17" s="31" t="s">
        <v>90</v>
      </c>
      <c r="C17" s="32">
        <f>188432.63+33669.44</f>
        <v>222102.07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>
        <f t="shared" si="1"/>
        <v>222102.07</v>
      </c>
    </row>
    <row r="18" spans="1:15" s="8" customFormat="1" ht="15.75" customHeight="1">
      <c r="A18" s="19"/>
      <c r="B18" s="31" t="s">
        <v>80</v>
      </c>
      <c r="C18" s="32">
        <f>4704.48+2779.92</f>
        <v>7484.4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7484.4</v>
      </c>
    </row>
    <row r="19" spans="1:15" s="8" customFormat="1" ht="14.25" customHeight="1">
      <c r="A19" s="19"/>
      <c r="B19" s="31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0</v>
      </c>
    </row>
    <row r="20" spans="1:26" s="9" customFormat="1" ht="15.75" customHeight="1">
      <c r="A20" s="19"/>
      <c r="B20" s="42" t="s">
        <v>0</v>
      </c>
      <c r="C20" s="32">
        <f>C21+C22+C23+C29+C25</f>
        <v>47938.6</v>
      </c>
      <c r="D20" s="32">
        <f aca="true" t="shared" si="3" ref="D20:I20">D21+D22+D23+D29</f>
        <v>0</v>
      </c>
      <c r="E20" s="32">
        <f t="shared" si="3"/>
        <v>0</v>
      </c>
      <c r="F20" s="32">
        <f t="shared" si="3"/>
        <v>0</v>
      </c>
      <c r="G20" s="32">
        <f t="shared" si="3"/>
        <v>0</v>
      </c>
      <c r="H20" s="32">
        <f t="shared" si="3"/>
        <v>0</v>
      </c>
      <c r="I20" s="32">
        <f t="shared" si="3"/>
        <v>0</v>
      </c>
      <c r="J20" s="32">
        <f>J21+J22+J23++J24++J25++J26++J27++J28+J29</f>
        <v>0</v>
      </c>
      <c r="K20" s="32">
        <f>K21+K22+K23++K24++K25++K26++K27++K28+K29</f>
        <v>0</v>
      </c>
      <c r="L20" s="32">
        <f>L21+L22+L23+L29+L24+L25</f>
        <v>0</v>
      </c>
      <c r="M20" s="32">
        <f>M21+M22+M23+M29+M24+M25+M26</f>
        <v>0</v>
      </c>
      <c r="N20" s="32">
        <f>N21+N22+N23+N29+N24+N25+N26+N27</f>
        <v>0</v>
      </c>
      <c r="O20" s="32">
        <f>C20+D20+G20+E20+F20+L20+H20+I20+J20+K20+M20+N20</f>
        <v>47938.6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2:26" ht="15">
      <c r="B21" s="31" t="s">
        <v>17</v>
      </c>
      <c r="C21" s="33">
        <f>9982.8+4371.9</f>
        <v>14354.699999999999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2">
        <f t="shared" si="1"/>
        <v>14354.699999999999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86</v>
      </c>
      <c r="C22" s="33">
        <f>1500+1200</f>
        <v>2700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2700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23</v>
      </c>
      <c r="C23" s="33">
        <f>11382+17073</f>
        <v>28455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28455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84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51</v>
      </c>
      <c r="C25" s="33">
        <f>1530.9+898</f>
        <v>2428.9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2428.9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25.5" customHeight="1">
      <c r="B26" s="31" t="s">
        <v>85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7.75" customHeight="1">
      <c r="B27" s="31" t="s">
        <v>94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0.75" customHeight="1">
      <c r="B28" s="31" t="s">
        <v>55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15" hidden="1">
      <c r="B29" s="31" t="s">
        <v>41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>
        <f t="shared" si="1"/>
        <v>0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5.75" customHeight="1">
      <c r="A30" s="19"/>
      <c r="B30" s="42" t="s">
        <v>1</v>
      </c>
      <c r="C30" s="32">
        <f>C32+C31+C33+C34+C35+C36+C37+C39+C38+C40+C41+C42+C43+C45+C46+C47</f>
        <v>27205</v>
      </c>
      <c r="D30" s="32">
        <f>D31+D32+D34</f>
        <v>0</v>
      </c>
      <c r="E30" s="32">
        <f>E31+E32+E47+E46</f>
        <v>0</v>
      </c>
      <c r="F30" s="32">
        <f>F31+F32+F47</f>
        <v>0</v>
      </c>
      <c r="G30" s="32">
        <f>G31+G32+G47</f>
        <v>0</v>
      </c>
      <c r="H30" s="32">
        <f>H31+H32+H34+H35+H37+H38+H39+H41+H42</f>
        <v>0</v>
      </c>
      <c r="I30" s="32">
        <f>I31+I32+I34+I35+I37+I38+I39+I41+I42</f>
        <v>0</v>
      </c>
      <c r="J30" s="32">
        <f>J31+J32+J47</f>
        <v>0</v>
      </c>
      <c r="K30" s="32">
        <f>K31+K32+K47+K34+K41+K42+K43+K44</f>
        <v>0</v>
      </c>
      <c r="L30" s="32">
        <f>L31+L32+L35+L47+L34+L39+L41+L42+L43+L44+L45</f>
        <v>0</v>
      </c>
      <c r="M30" s="32">
        <f>M31+M32+M35+M47+M34+M39+M41+M42+M43+M44+M45+M40</f>
        <v>0</v>
      </c>
      <c r="N30" s="32">
        <f>N31+N32+N36+N47+N34+N39+N41+N42+N43+N44+N45</f>
        <v>0</v>
      </c>
      <c r="O30" s="32">
        <f t="shared" si="1"/>
        <v>27205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4" customFormat="1" ht="15">
      <c r="A31" s="19"/>
      <c r="B31" s="31" t="s">
        <v>16</v>
      </c>
      <c r="C31" s="33">
        <f>2790+4005</f>
        <v>6795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>
        <f t="shared" si="1"/>
        <v>6795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44</v>
      </c>
      <c r="C32" s="33">
        <v>7160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7160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88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64</v>
      </c>
      <c r="C34" s="33">
        <v>3000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>
        <f t="shared" si="1"/>
        <v>3000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95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 customHeight="1">
      <c r="A37" s="19"/>
      <c r="B37" s="31" t="s">
        <v>66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>
        <f t="shared" si="1"/>
        <v>0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>
      <c r="A38" s="19"/>
      <c r="B38" s="31" t="s">
        <v>67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91</v>
      </c>
      <c r="C40" s="33">
        <v>6500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6500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81</v>
      </c>
      <c r="C41" s="33">
        <f>1900+1850</f>
        <v>3750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3750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47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48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>
        <f t="shared" si="1"/>
        <v>0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0.75" customHeight="1">
      <c r="A44" s="19"/>
      <c r="B44" s="31" t="s">
        <v>24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52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15">
      <c r="A46" s="19"/>
      <c r="B46" s="31" t="s">
        <v>56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 customHeight="1">
      <c r="A47" s="19"/>
      <c r="B47" s="31" t="s">
        <v>36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9" customFormat="1" ht="14.25" customHeight="1">
      <c r="A48" s="19"/>
      <c r="B48" s="40">
        <v>262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9" customFormat="1" ht="15.75" customHeight="1">
      <c r="A49" s="19"/>
      <c r="B49" s="42" t="s">
        <v>6</v>
      </c>
      <c r="C49" s="32">
        <f>C50+C53+C54</f>
        <v>56543.2</v>
      </c>
      <c r="D49" s="32">
        <f>D50+D53+D54+D55</f>
        <v>0</v>
      </c>
      <c r="E49" s="32">
        <f>E50+E53+E54+E55</f>
        <v>0</v>
      </c>
      <c r="F49" s="32">
        <f>F50+F53+F54+F55</f>
        <v>0</v>
      </c>
      <c r="G49" s="32">
        <f>G50+G51+G52+G53+G54+G55</f>
        <v>0</v>
      </c>
      <c r="H49" s="32">
        <f>H50+H51+H53</f>
        <v>0</v>
      </c>
      <c r="I49" s="32">
        <f>I50+I53+I54+I55</f>
        <v>0</v>
      </c>
      <c r="J49" s="32">
        <f>J50+J53+J54+J55</f>
        <v>0</v>
      </c>
      <c r="K49" s="32">
        <f>K50+K53+K54+K55</f>
        <v>0</v>
      </c>
      <c r="L49" s="32">
        <f>L50+L51+L53+L54+L55</f>
        <v>0</v>
      </c>
      <c r="M49" s="32">
        <f>M50+M53+M54+M55</f>
        <v>0</v>
      </c>
      <c r="N49" s="32">
        <f>N50+N53+N54+N55</f>
        <v>0</v>
      </c>
      <c r="O49" s="32">
        <f t="shared" si="1"/>
        <v>56543.2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4" customFormat="1" ht="15">
      <c r="A50" s="19"/>
      <c r="B50" s="31" t="s">
        <v>19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14" customFormat="1" ht="15">
      <c r="A51" s="19"/>
      <c r="B51" s="31" t="s">
        <v>69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2">
        <f t="shared" si="1"/>
        <v>0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79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18</v>
      </c>
      <c r="C53" s="33">
        <v>56543.2</v>
      </c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56543.2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 hidden="1">
      <c r="A54" s="19"/>
      <c r="B54" s="31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 hidden="1">
      <c r="A55" s="19"/>
      <c r="B55" s="31" t="s">
        <v>19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9" customFormat="1" ht="15">
      <c r="A56" s="19"/>
      <c r="B56" s="40" t="s">
        <v>4</v>
      </c>
      <c r="C56" s="32"/>
      <c r="D56" s="32"/>
      <c r="E56" s="32"/>
      <c r="F56" s="32"/>
      <c r="G56" s="32"/>
      <c r="H56" s="32">
        <f>H57+H58+H59+H60+H66</f>
        <v>0</v>
      </c>
      <c r="I56" s="32">
        <f>I57+I58+I59+I60+I61+I66</f>
        <v>0</v>
      </c>
      <c r="J56" s="32">
        <v>0</v>
      </c>
      <c r="K56" s="32">
        <f>K57+K58</f>
        <v>0</v>
      </c>
      <c r="L56" s="32">
        <f>L57+L58</f>
        <v>0</v>
      </c>
      <c r="M56" s="32">
        <f>M57+M58+M59+M60+M61+M65+M66</f>
        <v>0</v>
      </c>
      <c r="N56" s="32">
        <f>N62+N63+N64+N61+N65+N66</f>
        <v>0</v>
      </c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>
      <c r="A57" s="19"/>
      <c r="B57" s="31" t="s">
        <v>37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4" customFormat="1" ht="15">
      <c r="A58" s="19"/>
      <c r="B58" s="31" t="s">
        <v>70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2">
        <f t="shared" si="1"/>
        <v>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72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73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82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98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97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71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9" customFormat="1" ht="15">
      <c r="A67" s="19"/>
      <c r="B67" s="42" t="s">
        <v>2</v>
      </c>
      <c r="C67" s="32">
        <f>C69+C73</f>
        <v>124048.22</v>
      </c>
      <c r="D67" s="32">
        <f>D74+D79</f>
        <v>0</v>
      </c>
      <c r="E67" s="32"/>
      <c r="F67" s="32">
        <f>F74+F79+F75</f>
        <v>0</v>
      </c>
      <c r="G67" s="32">
        <f>G74+G79+G75</f>
        <v>0</v>
      </c>
      <c r="H67" s="32">
        <f>H68+H69+H70+H74+H71</f>
        <v>0</v>
      </c>
      <c r="I67" s="32">
        <f>I68+I69+I70+I74+I71+I72</f>
        <v>0</v>
      </c>
      <c r="J67" s="32">
        <f>J68+J69+J70+J74+J71+J651+J73</f>
        <v>0</v>
      </c>
      <c r="K67" s="32">
        <f>K68+K69+K70+K74+K71+K651+K73</f>
        <v>0</v>
      </c>
      <c r="L67" s="32">
        <f>L68+L69+L70+L74+L71+L651+L73</f>
        <v>0</v>
      </c>
      <c r="M67" s="32">
        <f>M74+M75+M76+M77+M78+M79</f>
        <v>0</v>
      </c>
      <c r="N67" s="32">
        <f>N68+N69+N70+N74+N71+N651+N73</f>
        <v>0</v>
      </c>
      <c r="O67" s="32">
        <f t="shared" si="1"/>
        <v>124048.22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2:15" s="19" customFormat="1" ht="15">
      <c r="B68" s="31" t="s">
        <v>74</v>
      </c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32"/>
      <c r="N68" s="32"/>
      <c r="O68" s="32">
        <f t="shared" si="1"/>
        <v>0</v>
      </c>
    </row>
    <row r="69" spans="2:15" s="19" customFormat="1" ht="15">
      <c r="B69" s="31" t="s">
        <v>75</v>
      </c>
      <c r="C69" s="32">
        <v>8000</v>
      </c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>
        <f t="shared" si="1"/>
        <v>8000</v>
      </c>
    </row>
    <row r="70" spans="2:15" s="19" customFormat="1" ht="15">
      <c r="B70" s="31" t="s">
        <v>76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78</v>
      </c>
      <c r="C71" s="32"/>
      <c r="D71" s="32"/>
      <c r="E71" s="32"/>
      <c r="F71" s="32"/>
      <c r="G71" s="32"/>
      <c r="H71" s="33"/>
      <c r="I71" s="32"/>
      <c r="J71" s="33"/>
      <c r="K71" s="33"/>
      <c r="L71" s="32"/>
      <c r="M71" s="32"/>
      <c r="N71" s="32"/>
      <c r="O71" s="32">
        <f t="shared" si="1"/>
        <v>0</v>
      </c>
    </row>
    <row r="72" spans="2:15" s="19" customFormat="1" ht="15">
      <c r="B72" s="31" t="s">
        <v>83</v>
      </c>
      <c r="C72" s="32"/>
      <c r="D72" s="32"/>
      <c r="E72" s="32"/>
      <c r="F72" s="32"/>
      <c r="G72" s="32"/>
      <c r="H72" s="33"/>
      <c r="I72" s="33"/>
      <c r="J72" s="33"/>
      <c r="K72" s="33"/>
      <c r="L72" s="32"/>
      <c r="M72" s="32"/>
      <c r="N72" s="32"/>
      <c r="O72" s="32">
        <f t="shared" si="1"/>
        <v>0</v>
      </c>
    </row>
    <row r="73" spans="2:15" s="19" customFormat="1" ht="15">
      <c r="B73" s="31" t="s">
        <v>87</v>
      </c>
      <c r="C73" s="32">
        <v>116048.22</v>
      </c>
      <c r="D73" s="32"/>
      <c r="E73" s="32"/>
      <c r="F73" s="32"/>
      <c r="G73" s="32"/>
      <c r="H73" s="33"/>
      <c r="I73" s="33"/>
      <c r="J73" s="33"/>
      <c r="K73" s="33"/>
      <c r="L73" s="33"/>
      <c r="M73" s="32"/>
      <c r="N73" s="32"/>
      <c r="O73" s="32">
        <f t="shared" si="1"/>
        <v>116048.22</v>
      </c>
    </row>
    <row r="74" spans="2:26" ht="15">
      <c r="B74" s="31" t="s">
        <v>77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2">
        <f t="shared" si="1"/>
        <v>0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2:26" ht="1.5" customHeight="1">
      <c r="B75" s="41" t="s">
        <v>29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2">
        <f t="shared" si="1"/>
        <v>0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2:26" ht="15" hidden="1">
      <c r="B76" s="41" t="s">
        <v>42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5" hidden="1">
      <c r="B77" s="31" t="s">
        <v>45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31" t="s">
        <v>49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41" t="s">
        <v>30</v>
      </c>
      <c r="C79" s="33"/>
      <c r="D79" s="33"/>
      <c r="E79" s="33">
        <v>4698</v>
      </c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4698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9" customFormat="1" ht="17.25" customHeight="1">
      <c r="A80" s="19"/>
      <c r="B80" s="42" t="s">
        <v>3</v>
      </c>
      <c r="C80" s="32">
        <f aca="true" t="shared" si="4" ref="C80:N80">C4+C7+C10+C11+C15+C20+C30+C48+C49+C56+C67+C16</f>
        <v>996026.4499999998</v>
      </c>
      <c r="D80" s="32">
        <f t="shared" si="4"/>
        <v>0</v>
      </c>
      <c r="E80" s="32">
        <f t="shared" si="4"/>
        <v>0</v>
      </c>
      <c r="F80" s="32">
        <f t="shared" si="4"/>
        <v>0</v>
      </c>
      <c r="G80" s="32">
        <f t="shared" si="4"/>
        <v>0</v>
      </c>
      <c r="H80" s="32">
        <f t="shared" si="4"/>
        <v>0</v>
      </c>
      <c r="I80" s="32">
        <f t="shared" si="4"/>
        <v>0</v>
      </c>
      <c r="J80" s="32">
        <f t="shared" si="4"/>
        <v>0</v>
      </c>
      <c r="K80" s="32">
        <f t="shared" si="4"/>
        <v>0</v>
      </c>
      <c r="L80" s="32">
        <f t="shared" si="4"/>
        <v>0</v>
      </c>
      <c r="M80" s="32">
        <f t="shared" si="4"/>
        <v>0</v>
      </c>
      <c r="N80" s="32">
        <f t="shared" si="4"/>
        <v>0</v>
      </c>
      <c r="O80" s="32">
        <f t="shared" si="1"/>
        <v>996026.4499999998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15" ht="15"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4"/>
    </row>
    <row r="82" spans="2:15" ht="15">
      <c r="B82" s="43" t="s">
        <v>25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4" t="s">
        <v>100</v>
      </c>
    </row>
    <row r="83" spans="2:15" ht="15">
      <c r="B83" s="43" t="s">
        <v>15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 t="s">
        <v>101</v>
      </c>
    </row>
    <row r="84" spans="2:15" ht="15"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6"/>
    </row>
    <row r="85" spans="2:15" ht="15"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7"/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6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6">
      <selection activeCell="B41" sqref="B41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1" t="s">
        <v>103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4" customHeight="1">
      <c r="A2" s="52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25" s="5" customFormat="1" ht="60" customHeight="1">
      <c r="A3" s="38"/>
      <c r="B3" s="38" t="s">
        <v>38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38</v>
      </c>
      <c r="H3" s="38" t="s">
        <v>39</v>
      </c>
      <c r="I3" s="38" t="s">
        <v>43</v>
      </c>
      <c r="J3" s="38" t="s">
        <v>46</v>
      </c>
      <c r="K3" s="38" t="s">
        <v>50</v>
      </c>
      <c r="L3" s="38" t="s">
        <v>53</v>
      </c>
      <c r="M3" s="38" t="s">
        <v>54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37723.9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37723.9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37723.9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37723.9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57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37723.9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37723.9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100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101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36" sqref="B36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3" t="s">
        <v>104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24" customHeight="1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25" s="5" customFormat="1" ht="26.25" customHeight="1">
      <c r="A3" s="2"/>
      <c r="B3" s="2" t="s">
        <v>38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38</v>
      </c>
      <c r="H3" s="2" t="s">
        <v>39</v>
      </c>
      <c r="I3" s="2" t="s">
        <v>43</v>
      </c>
      <c r="J3" s="2" t="s">
        <v>46</v>
      </c>
      <c r="K3" s="2" t="s">
        <v>50</v>
      </c>
      <c r="L3" s="2" t="s">
        <v>53</v>
      </c>
      <c r="M3" s="2" t="s">
        <v>54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40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23000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23000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106</v>
      </c>
      <c r="B36" s="11">
        <v>23000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23000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23000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23000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5" t="s">
        <v>100</v>
      </c>
      <c r="N44" s="55"/>
    </row>
    <row r="46" spans="1:14" ht="15">
      <c r="A46" s="15" t="s">
        <v>15</v>
      </c>
      <c r="M46" s="56" t="s">
        <v>101</v>
      </c>
      <c r="N46" s="56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8"/>
  <sheetViews>
    <sheetView tabSelected="1" view="pageBreakPreview" zoomScale="130" zoomScaleSheetLayoutView="130" zoomScalePageLayoutView="0" workbookViewId="0" topLeftCell="A1">
      <selection activeCell="E22" sqref="E22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7" t="s">
        <v>99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8"/>
      <c r="P2" s="28"/>
      <c r="Q2" s="28"/>
    </row>
    <row r="3" spans="1:17" ht="14.25" customHeight="1">
      <c r="A3" s="58" t="s">
        <v>59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38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38</v>
      </c>
      <c r="K4" s="34" t="s">
        <v>39</v>
      </c>
      <c r="L4" s="34" t="s">
        <v>43</v>
      </c>
      <c r="M4" s="34" t="s">
        <v>46</v>
      </c>
      <c r="N4" s="34" t="s">
        <v>50</v>
      </c>
      <c r="O4" s="34" t="s">
        <v>53</v>
      </c>
      <c r="P4" s="34" t="s">
        <v>54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427371.97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427371.97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427371.97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427371.97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116579.46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116579.46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91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0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93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34.5" customHeight="1">
      <c r="A22" s="30"/>
      <c r="B22" s="30"/>
      <c r="C22" s="30"/>
      <c r="D22" s="25" t="s">
        <v>3</v>
      </c>
      <c r="E22" s="22">
        <f>E5+E8+E9+E10+E11+E13+E14+E18+E19+E20+E21+E12</f>
        <v>607481.3699999999</v>
      </c>
      <c r="F22" s="22">
        <f aca="true" t="shared" si="2" ref="F22:P22">F5+F8+F9+F10+F11+F13+F14+F18+F19+F20+F21+F12</f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 t="shared" si="2"/>
        <v>0</v>
      </c>
      <c r="L22" s="22">
        <f t="shared" si="2"/>
        <v>0</v>
      </c>
      <c r="M22" s="22">
        <f t="shared" si="2"/>
        <v>0</v>
      </c>
      <c r="N22" s="22">
        <f t="shared" si="2"/>
        <v>0</v>
      </c>
      <c r="O22" s="22">
        <f t="shared" si="2"/>
        <v>0</v>
      </c>
      <c r="P22" s="22">
        <f t="shared" si="2"/>
        <v>0</v>
      </c>
      <c r="Q22" s="22">
        <f>E22+F22+I22+G22+H22+K22+J22+N22+L22+M22+O22+P22</f>
        <v>607481.3699999999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17" ht="15">
      <c r="A23" s="28"/>
      <c r="B23" s="28"/>
      <c r="C23" s="28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1:17" ht="15">
      <c r="A24" s="28"/>
      <c r="B24" s="28"/>
      <c r="C24" s="28"/>
      <c r="D24" s="26" t="s">
        <v>25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 t="s">
        <v>100</v>
      </c>
    </row>
    <row r="25" spans="1:17" ht="15">
      <c r="A25" s="28"/>
      <c r="B25" s="28"/>
      <c r="C25" s="28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/>
    </row>
    <row r="26" spans="1:17" ht="15">
      <c r="A26" s="28"/>
      <c r="B26" s="28"/>
      <c r="C26" s="28"/>
      <c r="D26" s="26" t="s">
        <v>15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 t="s">
        <v>101</v>
      </c>
    </row>
    <row r="28" ht="15">
      <c r="Q28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2017-06-01T11:25:48Z</cp:lastPrinted>
  <dcterms:created xsi:type="dcterms:W3CDTF">1996-10-08T23:32:33Z</dcterms:created>
  <dcterms:modified xsi:type="dcterms:W3CDTF">2017-07-10T12:08:06Z</dcterms:modified>
  <cp:category/>
  <cp:version/>
  <cp:contentType/>
  <cp:contentStatus/>
</cp:coreProperties>
</file>