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</sheets>
  <definedNames>
    <definedName name="_xlnm.Print_Area" localSheetId="0">'местный бюджет '!$A$1:$O$83</definedName>
  </definedNames>
  <calcPr fullCalcOnLoad="1" refMode="R1C1"/>
</workbook>
</file>

<file path=xl/sharedStrings.xml><?xml version="1.0" encoding="utf-8"?>
<sst xmlns="http://schemas.openxmlformats.org/spreadsheetml/2006/main" count="209" uniqueCount="108">
  <si>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</si>
  <si>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</si>
  <si>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</si>
  <si>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</si>
  <si>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</si>
  <si>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</si>
  <si>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</si>
  <si>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</si>
  <si>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</si>
  <si>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</si>
  <si>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</si>
  <si>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январь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</si>
  <si>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</si>
  <si>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</si>
  <si>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</si>
  <si>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</si>
  <si>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</si>
  <si>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</si>
  <si>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</si>
  <si>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</si>
  <si>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</si>
  <si>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</si>
  <si>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</si>
  <si>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</si>
  <si>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</si>
  <si>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</si>
  <si>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</si>
  <si>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</si>
  <si>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</si>
  <si>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</si>
  <si>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</si>
  <si>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</si>
  <si>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</si>
  <si>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</si>
  <si>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</si>
  <si>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</si>
  <si>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</si>
  <si>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</si>
  <si>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огнетушители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</si>
  <si>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</si>
  <si>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</si>
  <si>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</si>
  <si>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</si>
  <si>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</si>
  <si>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</si>
  <si>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</si>
  <si>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</si>
  <si>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</si>
  <si>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</si>
  <si>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</si>
  <si>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</si>
  <si>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</si>
  <si>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</si>
  <si>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</si>
  <si>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</si>
  <si>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</si>
  <si>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</si>
  <si>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</si>
  <si>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</si>
  <si>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</si>
  <si>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</si>
  <si>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</si>
  <si>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</si>
  <si>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</si>
  <si>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</si>
  <si>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</si>
  <si>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</si>
  <si>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</si>
  <si>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</si>
  <si>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</si>
  <si>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</si>
  <si>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</si>
  <si>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</si>
  <si>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</si>
  <si>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</si>
  <si>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</si>
  <si>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</si>
  <si>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</si>
  <si>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</si>
  <si>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</si>
  <si>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лицензия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</si>
  <si>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</si>
  <si>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</si>
  <si>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</si>
  <si>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</si>
  <si>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</si>
  <si>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</si>
  <si>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</si>
  <si>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</si>
  <si>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компьютер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</si>
  <si>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</si>
  <si>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</si>
  <si>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</si>
  <si>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</si>
  <si>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</si>
  <si>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Парус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</si>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</sst>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175" fontId="0" fillId="35" borderId="0" xfId="0" applyNumberFormat="1" applyFont="1" applyFill="1" applyBorder="1" applyAlignment="1">
      <alignment horizontal="center" wrapText="1"/>
    </xf>
    <xf numFmtId="172" fontId="0" fillId="35" borderId="12" xfId="0" applyNumberFormat="1" applyFont="1" applyFill="1" applyBorder="1" applyAlignment="1">
      <alignment horizontal="center" wrapText="1"/>
    </xf>
    <xf numFmtId="175" fontId="7" fillId="35" borderId="10" xfId="0" applyNumberFormat="1" applyFont="1" applyFill="1" applyBorder="1" applyAlignment="1">
      <alignment wrapText="1"/>
    </xf>
    <xf numFmtId="172" fontId="7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left" wrapText="1"/>
    </xf>
    <xf numFmtId="175" fontId="0" fillId="35" borderId="11" xfId="0" applyNumberFormat="1" applyFont="1" applyFill="1" applyBorder="1" applyAlignment="1">
      <alignment horizontal="right" wrapText="1"/>
    </xf>
    <xf numFmtId="175" fontId="7" fillId="35" borderId="11" xfId="0" applyNumberFormat="1" applyFont="1" applyFill="1" applyBorder="1" applyAlignment="1">
      <alignment wrapText="1"/>
    </xf>
    <xf numFmtId="175" fontId="0" fillId="35" borderId="0" xfId="0" applyNumberFormat="1" applyFont="1" applyFill="1" applyBorder="1" applyAlignment="1">
      <alignment wrapText="1"/>
    </xf>
    <xf numFmtId="172" fontId="0" fillId="35" borderId="0" xfId="0" applyNumberFormat="1" applyFont="1" applyFill="1" applyBorder="1" applyAlignment="1">
      <alignment/>
    </xf>
    <xf numFmtId="175" fontId="6" fillId="35" borderId="0" xfId="0" applyNumberFormat="1" applyFont="1" applyFill="1" applyBorder="1" applyAlignment="1">
      <alignment wrapText="1"/>
    </xf>
    <xf numFmtId="172" fontId="6" fillId="35" borderId="0" xfId="0" applyNumberFormat="1" applyFont="1" applyFill="1" applyBorder="1" applyAlignment="1">
      <alignment/>
    </xf>
    <xf numFmtId="176" fontId="6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wrapText="1"/>
    </xf>
    <xf numFmtId="172" fontId="4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40">
      <selection activeCell="R19" sqref="R19"/>
    </sheetView>
  </sheetViews>
  <sheetFormatPr defaultColWidth="9.140625" defaultRowHeight="12.75"/>
  <cols>
    <col min="1" max="1" width="2.28125" style="19" customWidth="1"/>
    <col min="2" max="2" width="53.00390625" style="56" customWidth="1"/>
    <col min="3" max="3" width="21.57421875" style="56" customWidth="1"/>
    <col min="4" max="4" width="13.140625" style="56" hidden="1" customWidth="1"/>
    <col min="5" max="5" width="12.421875" style="56" hidden="1" customWidth="1"/>
    <col min="6" max="6" width="13.140625" style="56" hidden="1" customWidth="1"/>
    <col min="7" max="7" width="12.421875" style="56" hidden="1" customWidth="1"/>
    <col min="8" max="8" width="15.140625" style="56" hidden="1" customWidth="1"/>
    <col min="9" max="9" width="14.7109375" style="56" hidden="1" customWidth="1"/>
    <col min="10" max="10" width="12.7109375" style="56" hidden="1" customWidth="1"/>
    <col min="11" max="11" width="12.00390625" style="56" hidden="1" customWidth="1"/>
    <col min="12" max="12" width="13.00390625" style="56" hidden="1" customWidth="1"/>
    <col min="13" max="13" width="12.421875" style="56" hidden="1" customWidth="1"/>
    <col min="14" max="14" width="14.57421875" style="56" hidden="1" customWidth="1"/>
    <col min="15" max="15" width="24.57421875" style="57" customWidth="1"/>
    <col min="16" max="16384" width="9.140625" style="1" customWidth="1"/>
  </cols>
  <sheetData>
    <row r="1" spans="2:15" ht="33.75" customHeight="1">
      <c r="B1" s="44" t="s">
        <v>104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5" ht="13.5" customHeight="1">
      <c r="B2" s="45" t="s">
        <v>61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6" s="5" customFormat="1" ht="15" customHeight="1">
      <c r="A3" s="36"/>
      <c r="B3" s="46"/>
      <c r="C3" s="46" t="s">
        <v>36</v>
      </c>
      <c r="D3" s="46" t="s">
        <v>27</v>
      </c>
      <c r="E3" s="46" t="s">
        <v>28</v>
      </c>
      <c r="F3" s="46" t="s">
        <v>35</v>
      </c>
      <c r="G3" s="46" t="s">
        <v>36</v>
      </c>
      <c r="H3" s="46" t="s">
        <v>39</v>
      </c>
      <c r="I3" s="46" t="s">
        <v>40</v>
      </c>
      <c r="J3" s="46" t="s">
        <v>44</v>
      </c>
      <c r="K3" s="46" t="s">
        <v>47</v>
      </c>
      <c r="L3" s="46" t="s">
        <v>51</v>
      </c>
      <c r="M3" s="46" t="s">
        <v>54</v>
      </c>
      <c r="N3" s="46" t="s">
        <v>55</v>
      </c>
      <c r="O3" s="47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19"/>
      <c r="B4" s="48" t="s">
        <v>7</v>
      </c>
      <c r="C4" s="32">
        <f aca="true" t="shared" si="0" ref="C4:L4">C5+C6</f>
        <v>316413.24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H5+H6</f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 t="shared" si="0"/>
        <v>0</v>
      </c>
      <c r="M4" s="32">
        <f>M5+M6</f>
        <v>0</v>
      </c>
      <c r="N4" s="32">
        <f>N5+N6</f>
        <v>0</v>
      </c>
      <c r="O4" s="32">
        <f>C4+D4+G4+E4+F4+L4+H4+I4+J4+K4+M4+N4</f>
        <v>316413.24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19"/>
      <c r="B5" s="49" t="s">
        <v>8</v>
      </c>
      <c r="C5" s="33">
        <v>316413.24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>
        <f aca="true" t="shared" si="1" ref="O5:O80">C5+D5+G5+E5+F5+L5+H5+I5+J5+K5+M5+N5</f>
        <v>316413.24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19"/>
      <c r="B6" s="49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19"/>
      <c r="B7" s="48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4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4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19"/>
      <c r="B10" s="48">
        <v>213</v>
      </c>
      <c r="C10" s="32">
        <v>87996.42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87996.42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19"/>
      <c r="B11" s="48" t="s">
        <v>62</v>
      </c>
      <c r="C11" s="32">
        <v>13446.28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f t="shared" si="1"/>
        <v>13446.28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19"/>
      <c r="B12" s="48" t="s">
        <v>63</v>
      </c>
      <c r="C12" s="32">
        <f>2385.96+795.32</f>
        <v>3181.28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f t="shared" si="1"/>
        <v>3181.28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19"/>
      <c r="B13" s="48" t="s">
        <v>107</v>
      </c>
      <c r="C13" s="32">
        <v>825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1"/>
        <v>825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19"/>
      <c r="B14" s="48" t="s">
        <v>64</v>
      </c>
      <c r="C14" s="32">
        <f>7080+2360</f>
        <v>9440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 t="shared" si="1"/>
        <v>9440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37" customFormat="1" ht="17.25" customHeight="1">
      <c r="A15" s="36"/>
      <c r="B15" s="48">
        <v>222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f t="shared" si="1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9" customFormat="1" ht="30.75" customHeight="1">
      <c r="A16" s="19"/>
      <c r="B16" s="48" t="s">
        <v>12</v>
      </c>
      <c r="C16" s="32">
        <f>C17+C18+C19</f>
        <v>226806.55000000002</v>
      </c>
      <c r="D16" s="32">
        <f aca="true" t="shared" si="2" ref="D16:L16">D17+D18+D19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H17+H18+H19</f>
        <v>0</v>
      </c>
      <c r="I16" s="32">
        <f>I17+I18+I19</f>
        <v>0</v>
      </c>
      <c r="J16" s="32">
        <f>J17+J18+J19</f>
        <v>0</v>
      </c>
      <c r="K16" s="32">
        <f>K17+K18+K19</f>
        <v>0</v>
      </c>
      <c r="L16" s="32">
        <f t="shared" si="2"/>
        <v>0</v>
      </c>
      <c r="M16" s="32">
        <f>M17+M18+M19</f>
        <v>0</v>
      </c>
      <c r="N16" s="32">
        <f>N17+N18+N19</f>
        <v>0</v>
      </c>
      <c r="O16" s="32">
        <f t="shared" si="1"/>
        <v>226806.55000000002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15" s="8" customFormat="1" ht="15" customHeight="1">
      <c r="A17" s="19"/>
      <c r="B17" s="31" t="s">
        <v>92</v>
      </c>
      <c r="C17" s="32">
        <f>188432.63+33669.44</f>
        <v>222102.07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f t="shared" si="1"/>
        <v>222102.07</v>
      </c>
    </row>
    <row r="18" spans="1:15" s="8" customFormat="1" ht="15.75" customHeight="1">
      <c r="A18" s="19"/>
      <c r="B18" s="31" t="s">
        <v>81</v>
      </c>
      <c r="C18" s="32">
        <v>4704.48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1"/>
        <v>4704.48</v>
      </c>
    </row>
    <row r="19" spans="1:15" s="8" customFormat="1" ht="14.25" customHeight="1">
      <c r="A19" s="19"/>
      <c r="B19" s="31" t="s">
        <v>29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1"/>
        <v>0</v>
      </c>
    </row>
    <row r="20" spans="1:26" s="9" customFormat="1" ht="15.75" customHeight="1">
      <c r="A20" s="19"/>
      <c r="B20" s="50" t="s">
        <v>0</v>
      </c>
      <c r="C20" s="32">
        <f>C21+C22+C23+C29+C25</f>
        <v>24395.7</v>
      </c>
      <c r="D20" s="32">
        <f aca="true" t="shared" si="3" ref="D20:I20">D21+D22+D23+D29</f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>J21+J22+J23++J24++J25++J26++J27++J28+J29</f>
        <v>0</v>
      </c>
      <c r="K20" s="32">
        <f>K21+K22+K23++K24++K25++K26++K27++K28+K29</f>
        <v>0</v>
      </c>
      <c r="L20" s="32">
        <f>L21+L22+L23+L29+L24+L25</f>
        <v>0</v>
      </c>
      <c r="M20" s="32">
        <f>M21+M22+M23+M29+M24+M25+M26</f>
        <v>0</v>
      </c>
      <c r="N20" s="32">
        <f>N21+N22+N23+N29+N24+N25+N26+N27</f>
        <v>0</v>
      </c>
      <c r="O20" s="32">
        <f>C20+D20+G20+E20+F20+L20+H20+I20+J20+K20+M20+N20</f>
        <v>24395.7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5">
      <c r="B21" s="31" t="s">
        <v>18</v>
      </c>
      <c r="C21" s="33">
        <v>9982.8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2">
        <f t="shared" si="1"/>
        <v>9982.8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31" t="s">
        <v>87</v>
      </c>
      <c r="C22" s="33">
        <v>1500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f t="shared" si="1"/>
        <v>1500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31" t="s">
        <v>24</v>
      </c>
      <c r="C23" s="33">
        <v>11382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f t="shared" si="1"/>
        <v>11382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31" t="s">
        <v>85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f t="shared" si="1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31" t="s">
        <v>52</v>
      </c>
      <c r="C25" s="33">
        <v>1530.9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f t="shared" si="1"/>
        <v>1530.9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25.5" customHeight="1">
      <c r="B26" s="31" t="s">
        <v>86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f t="shared" si="1"/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7.75" customHeight="1">
      <c r="B27" s="31" t="s">
        <v>96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 t="shared" si="1"/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0.75" customHeight="1">
      <c r="B28" s="31" t="s">
        <v>56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5" hidden="1">
      <c r="B29" s="31" t="s">
        <v>42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>
        <f t="shared" si="1"/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5.75" customHeight="1">
      <c r="A30" s="19"/>
      <c r="B30" s="50" t="s">
        <v>1</v>
      </c>
      <c r="C30" s="32">
        <f>C32+C31+C33+C34+C35+C36+C37+C39+C38+C40+C41+C42+C43+C45+C46+C47</f>
        <v>11850</v>
      </c>
      <c r="D30" s="32">
        <f>D31+D32+D34</f>
        <v>0</v>
      </c>
      <c r="E30" s="32">
        <f>E31+E32+E47+E46</f>
        <v>0</v>
      </c>
      <c r="F30" s="32">
        <f>F31+F32+F47</f>
        <v>0</v>
      </c>
      <c r="G30" s="32">
        <f>G31+G32+G47</f>
        <v>0</v>
      </c>
      <c r="H30" s="32">
        <f>H31+H32+H34+H35+H37+H38+H39+H41+H42</f>
        <v>0</v>
      </c>
      <c r="I30" s="32">
        <f>I31+I32+I34+I35+I37+I38+I39+I41+I42</f>
        <v>0</v>
      </c>
      <c r="J30" s="32">
        <f>J31+J32+J47</f>
        <v>0</v>
      </c>
      <c r="K30" s="32">
        <f>K31+K32+K47+K34+K41+K42+K43+K44</f>
        <v>0</v>
      </c>
      <c r="L30" s="32">
        <f>L31+L32+L35+L47+L34+L39+L41+L42+L43+L44+L45</f>
        <v>0</v>
      </c>
      <c r="M30" s="32">
        <f>M31+M32+M35+M47+M34+M39+M41+M42+M43+M44+M45+M40</f>
        <v>0</v>
      </c>
      <c r="N30" s="32">
        <f>N31+N32+N36+N47+N34+N39+N41+N42+N43+N44+N45</f>
        <v>0</v>
      </c>
      <c r="O30" s="32">
        <f t="shared" si="1"/>
        <v>11850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4" customFormat="1" ht="15">
      <c r="A31" s="19"/>
      <c r="B31" s="31" t="s">
        <v>17</v>
      </c>
      <c r="C31" s="33">
        <v>2790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2">
        <f t="shared" si="1"/>
        <v>2790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19"/>
      <c r="B32" s="31" t="s">
        <v>45</v>
      </c>
      <c r="C32" s="33">
        <v>7160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>
        <f t="shared" si="1"/>
        <v>7160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19"/>
      <c r="B33" s="31" t="s">
        <v>90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19"/>
      <c r="B34" s="31" t="s">
        <v>65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>
        <f t="shared" si="1"/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19"/>
      <c r="B35" s="31" t="s">
        <v>66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>
        <f t="shared" si="1"/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19"/>
      <c r="B36" s="31" t="s">
        <v>97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 customHeight="1">
      <c r="A37" s="19"/>
      <c r="B37" s="31" t="s">
        <v>67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>
        <f t="shared" si="1"/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>
      <c r="A38" s="19"/>
      <c r="B38" s="31" t="s">
        <v>68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19"/>
      <c r="B39" s="31" t="s">
        <v>69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19"/>
      <c r="B40" s="31" t="s">
        <v>93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>
        <f t="shared" si="1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19"/>
      <c r="B41" s="31" t="s">
        <v>82</v>
      </c>
      <c r="C41" s="33">
        <v>1900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>
        <f t="shared" si="1"/>
        <v>1900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19"/>
      <c r="B42" s="31" t="s">
        <v>48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>
        <f t="shared" si="1"/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19"/>
      <c r="B43" s="31" t="s">
        <v>49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>
        <f t="shared" si="1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0.75" customHeight="1">
      <c r="A44" s="19"/>
      <c r="B44" s="31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19"/>
      <c r="B45" s="31" t="s">
        <v>53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15">
      <c r="A46" s="19"/>
      <c r="B46" s="31" t="s">
        <v>57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 customHeight="1">
      <c r="A47" s="19"/>
      <c r="B47" s="31" t="s">
        <v>37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4.25" customHeight="1">
      <c r="A48" s="19"/>
      <c r="B48" s="48">
        <v>262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15.75" customHeight="1">
      <c r="A49" s="19"/>
      <c r="B49" s="50" t="s">
        <v>6</v>
      </c>
      <c r="C49" s="32">
        <f>C50+C53+C54</f>
        <v>56487.45</v>
      </c>
      <c r="D49" s="32">
        <f>D50+D53+D54+D55</f>
        <v>0</v>
      </c>
      <c r="E49" s="32">
        <f>E50+E53+E54+E55</f>
        <v>0</v>
      </c>
      <c r="F49" s="32">
        <f>F50+F53+F54+F55</f>
        <v>0</v>
      </c>
      <c r="G49" s="32">
        <f>G50+G51+G52+G53+G54+G55</f>
        <v>0</v>
      </c>
      <c r="H49" s="32">
        <f>H50+H51+H53</f>
        <v>0</v>
      </c>
      <c r="I49" s="32">
        <f>I50+I53+I54+I55</f>
        <v>0</v>
      </c>
      <c r="J49" s="32">
        <f>J50+J53+J54+J55</f>
        <v>0</v>
      </c>
      <c r="K49" s="32">
        <f>K50+K53+K54+K55</f>
        <v>0</v>
      </c>
      <c r="L49" s="32">
        <f>L50+L51+L53+L54+L55</f>
        <v>0</v>
      </c>
      <c r="M49" s="32">
        <f>M50+M53+M54+M55</f>
        <v>0</v>
      </c>
      <c r="N49" s="32">
        <f>N50+N53+N54+N55</f>
        <v>0</v>
      </c>
      <c r="O49" s="32">
        <f t="shared" si="1"/>
        <v>56487.45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4" customFormat="1" ht="15">
      <c r="A50" s="19"/>
      <c r="B50" s="31" t="s">
        <v>20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2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14" customFormat="1" ht="15">
      <c r="A51" s="19"/>
      <c r="B51" s="31" t="s">
        <v>70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2">
        <f t="shared" si="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19"/>
      <c r="B52" s="31" t="s">
        <v>80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19"/>
      <c r="B53" s="31" t="s">
        <v>19</v>
      </c>
      <c r="C53" s="33">
        <v>56487.45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>
        <f t="shared" si="1"/>
        <v>56487.45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 hidden="1">
      <c r="A54" s="19"/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 hidden="1">
      <c r="A55" s="19"/>
      <c r="B55" s="31" t="s">
        <v>20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>
        <f t="shared" si="1"/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9" customFormat="1" ht="15">
      <c r="A56" s="19"/>
      <c r="B56" s="48" t="s">
        <v>4</v>
      </c>
      <c r="C56" s="32"/>
      <c r="D56" s="32"/>
      <c r="E56" s="32"/>
      <c r="F56" s="32"/>
      <c r="G56" s="32"/>
      <c r="H56" s="32">
        <f>H57+H58+H59+H60+H66</f>
        <v>0</v>
      </c>
      <c r="I56" s="32">
        <f>I57+I58+I59+I60+I61+I66</f>
        <v>0</v>
      </c>
      <c r="J56" s="32">
        <v>0</v>
      </c>
      <c r="K56" s="32">
        <f>K57+K58</f>
        <v>0</v>
      </c>
      <c r="L56" s="32">
        <f>L57+L58</f>
        <v>0</v>
      </c>
      <c r="M56" s="32">
        <f>M57+M58+M59+M60+M61+M65+M66</f>
        <v>0</v>
      </c>
      <c r="N56" s="32">
        <f>N62+N63+N64+N61+N65+N66</f>
        <v>0</v>
      </c>
      <c r="O56" s="32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>
      <c r="A57" s="19"/>
      <c r="B57" s="31" t="s">
        <v>38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4" customFormat="1" ht="15">
      <c r="A58" s="19"/>
      <c r="B58" s="31" t="s">
        <v>71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2">
        <f t="shared" si="1"/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19"/>
      <c r="B59" s="31" t="s">
        <v>73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2">
        <f t="shared" si="1"/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19"/>
      <c r="B60" s="31" t="s">
        <v>74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19"/>
      <c r="B61" s="31" t="s">
        <v>83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19"/>
      <c r="B62" s="31" t="s">
        <v>100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19"/>
      <c r="B63" s="31" t="s">
        <v>99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19"/>
      <c r="B64" s="31" t="s">
        <v>98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19"/>
      <c r="B65" s="31" t="s">
        <v>94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19"/>
      <c r="B66" s="31" t="s">
        <v>72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9" customFormat="1" ht="15">
      <c r="A67" s="19"/>
      <c r="B67" s="50" t="s">
        <v>2</v>
      </c>
      <c r="C67" s="32">
        <f>C69+C73</f>
        <v>82949.07</v>
      </c>
      <c r="D67" s="32">
        <f>D74+D79</f>
        <v>0</v>
      </c>
      <c r="E67" s="32"/>
      <c r="F67" s="32">
        <f>F74+F79+F75</f>
        <v>0</v>
      </c>
      <c r="G67" s="32">
        <f>G74+G79+G75</f>
        <v>0</v>
      </c>
      <c r="H67" s="32">
        <f>H68+H69+H70+H74+H71</f>
        <v>0</v>
      </c>
      <c r="I67" s="32">
        <f>I68+I69+I70+I74+I71+I72</f>
        <v>0</v>
      </c>
      <c r="J67" s="32">
        <f>J68+J69+J70+J74+J71+J651+J73</f>
        <v>0</v>
      </c>
      <c r="K67" s="32">
        <f>K68+K69+K70+K74+K71+K651+K73</f>
        <v>0</v>
      </c>
      <c r="L67" s="32">
        <f>L68+L69+L70+L74+L71+L651+L73</f>
        <v>0</v>
      </c>
      <c r="M67" s="32">
        <f>M74+M75+M76+M77+M78+M79</f>
        <v>0</v>
      </c>
      <c r="N67" s="32">
        <f>N68+N69+N70+N74+N71+N651+N73</f>
        <v>0</v>
      </c>
      <c r="O67" s="32">
        <f t="shared" si="1"/>
        <v>82949.07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15" s="19" customFormat="1" ht="15">
      <c r="B68" s="31" t="s">
        <v>75</v>
      </c>
      <c r="C68" s="32"/>
      <c r="D68" s="32"/>
      <c r="E68" s="32"/>
      <c r="F68" s="32"/>
      <c r="G68" s="32"/>
      <c r="H68" s="33"/>
      <c r="I68" s="32"/>
      <c r="J68" s="32"/>
      <c r="K68" s="32"/>
      <c r="L68" s="32"/>
      <c r="M68" s="32"/>
      <c r="N68" s="32"/>
      <c r="O68" s="32">
        <f t="shared" si="1"/>
        <v>0</v>
      </c>
    </row>
    <row r="69" spans="2:15" s="19" customFormat="1" ht="15">
      <c r="B69" s="31" t="s">
        <v>76</v>
      </c>
      <c r="C69" s="32">
        <v>8000</v>
      </c>
      <c r="D69" s="32"/>
      <c r="E69" s="32"/>
      <c r="F69" s="32"/>
      <c r="G69" s="32"/>
      <c r="H69" s="33"/>
      <c r="I69" s="32"/>
      <c r="J69" s="32"/>
      <c r="K69" s="32"/>
      <c r="L69" s="32"/>
      <c r="M69" s="32"/>
      <c r="N69" s="32"/>
      <c r="O69" s="32">
        <f t="shared" si="1"/>
        <v>8000</v>
      </c>
    </row>
    <row r="70" spans="2:15" s="19" customFormat="1" ht="15">
      <c r="B70" s="31" t="s">
        <v>77</v>
      </c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>
        <f t="shared" si="1"/>
        <v>0</v>
      </c>
    </row>
    <row r="71" spans="2:15" s="19" customFormat="1" ht="15">
      <c r="B71" s="31" t="s">
        <v>79</v>
      </c>
      <c r="C71" s="32"/>
      <c r="D71" s="32"/>
      <c r="E71" s="32"/>
      <c r="F71" s="32"/>
      <c r="G71" s="32"/>
      <c r="H71" s="33"/>
      <c r="I71" s="32"/>
      <c r="J71" s="33"/>
      <c r="K71" s="33"/>
      <c r="L71" s="32"/>
      <c r="M71" s="32"/>
      <c r="N71" s="32"/>
      <c r="O71" s="32">
        <f t="shared" si="1"/>
        <v>0</v>
      </c>
    </row>
    <row r="72" spans="2:15" s="19" customFormat="1" ht="15">
      <c r="B72" s="31" t="s">
        <v>84</v>
      </c>
      <c r="C72" s="32"/>
      <c r="D72" s="32"/>
      <c r="E72" s="32"/>
      <c r="F72" s="32"/>
      <c r="G72" s="32"/>
      <c r="H72" s="33"/>
      <c r="I72" s="33"/>
      <c r="J72" s="33"/>
      <c r="K72" s="33"/>
      <c r="L72" s="32"/>
      <c r="M72" s="32"/>
      <c r="N72" s="32"/>
      <c r="O72" s="32">
        <f t="shared" si="1"/>
        <v>0</v>
      </c>
    </row>
    <row r="73" spans="2:15" s="19" customFormat="1" ht="15">
      <c r="B73" s="31" t="s">
        <v>88</v>
      </c>
      <c r="C73" s="32">
        <v>74949.07</v>
      </c>
      <c r="D73" s="32"/>
      <c r="E73" s="32"/>
      <c r="F73" s="32"/>
      <c r="G73" s="32"/>
      <c r="H73" s="33"/>
      <c r="I73" s="33"/>
      <c r="J73" s="33"/>
      <c r="K73" s="33"/>
      <c r="L73" s="33"/>
      <c r="M73" s="32"/>
      <c r="N73" s="32"/>
      <c r="O73" s="32">
        <f t="shared" si="1"/>
        <v>74949.07</v>
      </c>
    </row>
    <row r="74" spans="2:26" ht="15">
      <c r="B74" s="31" t="s">
        <v>78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2">
        <f t="shared" si="1"/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.5" customHeight="1">
      <c r="B75" s="49" t="s">
        <v>30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2">
        <f t="shared" si="1"/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" hidden="1">
      <c r="B76" s="49" t="s">
        <v>43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2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" hidden="1">
      <c r="B77" s="31" t="s">
        <v>46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31" t="s">
        <v>50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49" t="s">
        <v>31</v>
      </c>
      <c r="C79" s="33"/>
      <c r="D79" s="33"/>
      <c r="E79" s="33">
        <v>4698</v>
      </c>
      <c r="F79" s="33"/>
      <c r="G79" s="33"/>
      <c r="H79" s="33"/>
      <c r="I79" s="33"/>
      <c r="J79" s="33"/>
      <c r="K79" s="33"/>
      <c r="L79" s="33"/>
      <c r="M79" s="33"/>
      <c r="N79" s="33"/>
      <c r="O79" s="32">
        <f t="shared" si="1"/>
        <v>4698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9" customFormat="1" ht="17.25" customHeight="1">
      <c r="A80" s="19"/>
      <c r="B80" s="50" t="s">
        <v>3</v>
      </c>
      <c r="C80" s="32">
        <f aca="true" t="shared" si="4" ref="C80:N80">C4+C7+C10+C11+C15+C20+C30+C48+C49+C56+C67+C16</f>
        <v>820344.7100000001</v>
      </c>
      <c r="D80" s="32">
        <f t="shared" si="4"/>
        <v>0</v>
      </c>
      <c r="E80" s="32">
        <f t="shared" si="4"/>
        <v>0</v>
      </c>
      <c r="F80" s="32">
        <f t="shared" si="4"/>
        <v>0</v>
      </c>
      <c r="G80" s="32">
        <f t="shared" si="4"/>
        <v>0</v>
      </c>
      <c r="H80" s="32">
        <f t="shared" si="4"/>
        <v>0</v>
      </c>
      <c r="I80" s="32">
        <f t="shared" si="4"/>
        <v>0</v>
      </c>
      <c r="J80" s="32">
        <f t="shared" si="4"/>
        <v>0</v>
      </c>
      <c r="K80" s="32">
        <f t="shared" si="4"/>
        <v>0</v>
      </c>
      <c r="L80" s="32">
        <f t="shared" si="4"/>
        <v>0</v>
      </c>
      <c r="M80" s="32">
        <f t="shared" si="4"/>
        <v>0</v>
      </c>
      <c r="N80" s="32">
        <f t="shared" si="4"/>
        <v>0</v>
      </c>
      <c r="O80" s="32">
        <f t="shared" si="1"/>
        <v>820344.7100000001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15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2:15" ht="15">
      <c r="B82" s="51" t="s">
        <v>26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 t="s">
        <v>102</v>
      </c>
    </row>
    <row r="83" spans="2:15" ht="15">
      <c r="B83" s="51" t="s">
        <v>16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 t="s">
        <v>103</v>
      </c>
    </row>
    <row r="84" spans="2:15" ht="1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2:15" ht="1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5"/>
    </row>
    <row r="86" spans="2:15" ht="1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2:15" ht="1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2:15" ht="1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2:15" ht="1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2:15" ht="1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2:15" ht="1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2:15" ht="1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2:15" ht="1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2:15" ht="1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2:15" ht="1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  <row r="96" spans="2:15" ht="1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  <row r="97" spans="2:15" ht="1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  <row r="98" spans="2:15" ht="1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  <row r="99" spans="2:15" ht="1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  <row r="100" spans="2:15" ht="1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  <row r="101" spans="2:15" ht="1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</row>
    <row r="102" spans="2:15" ht="1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  <row r="103" spans="2:15" ht="1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</row>
    <row r="104" spans="2:15" ht="1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4"/>
    </row>
    <row r="105" spans="2:15" ht="1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4"/>
    </row>
    <row r="106" spans="2:15" ht="1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4"/>
    </row>
    <row r="107" spans="2:15" ht="1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4"/>
    </row>
    <row r="108" spans="2:15" ht="1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</row>
    <row r="109" spans="2:15" ht="1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4"/>
    </row>
    <row r="110" spans="2:15" ht="1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</row>
    <row r="111" spans="2:15" ht="1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4"/>
    </row>
    <row r="112" spans="2:15" ht="1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4"/>
    </row>
    <row r="113" spans="2:15" ht="1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4"/>
    </row>
    <row r="114" spans="2:15" ht="1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4"/>
    </row>
    <row r="115" spans="2:15" ht="1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4"/>
    </row>
    <row r="116" spans="2:15" ht="1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4"/>
    </row>
    <row r="117" spans="2:15" ht="1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ht="1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4"/>
    </row>
    <row r="119" spans="2:15" ht="1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</row>
    <row r="120" spans="2:15" ht="1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4"/>
    </row>
    <row r="121" spans="2:15" ht="1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4"/>
    </row>
    <row r="122" spans="2:15" ht="1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4"/>
    </row>
    <row r="123" spans="2:1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4"/>
    </row>
    <row r="124" spans="2:1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4"/>
    </row>
    <row r="125" spans="2:1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4"/>
    </row>
    <row r="126" spans="2:1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4"/>
    </row>
    <row r="127" spans="2:1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4"/>
    </row>
    <row r="128" spans="2:1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4"/>
    </row>
    <row r="129" spans="2:1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4"/>
    </row>
    <row r="130" spans="2:1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</row>
    <row r="131" spans="2:1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4"/>
    </row>
    <row r="132" spans="2:1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4"/>
    </row>
    <row r="133" spans="2:1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4"/>
    </row>
    <row r="134" spans="2:1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</row>
    <row r="135" spans="2:1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4"/>
    </row>
    <row r="136" spans="2:1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2:1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4"/>
    </row>
    <row r="138" spans="2:1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4"/>
    </row>
    <row r="139" spans="2:1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4"/>
    </row>
    <row r="140" spans="2:1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</row>
    <row r="141" spans="2:1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4"/>
    </row>
    <row r="142" spans="2:1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</row>
    <row r="143" spans="2:1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4"/>
    </row>
    <row r="144" spans="2:1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4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view="pageBreakPreview" zoomScale="120" zoomScaleSheetLayoutView="120" zoomScalePageLayoutView="0" workbookViewId="0" topLeftCell="A1">
      <selection activeCell="A3" sqref="A1:N16384"/>
    </sheetView>
  </sheetViews>
  <sheetFormatPr defaultColWidth="9.140625" defaultRowHeight="12.75"/>
  <cols>
    <col min="1" max="1" width="38.7109375" style="56" customWidth="1"/>
    <col min="2" max="2" width="10.7109375" style="56" customWidth="1"/>
    <col min="3" max="3" width="12.00390625" style="56" hidden="1" customWidth="1"/>
    <col min="4" max="4" width="11.8515625" style="56" hidden="1" customWidth="1"/>
    <col min="5" max="5" width="11.28125" style="56" hidden="1" customWidth="1"/>
    <col min="6" max="13" width="13.28125" style="56" hidden="1" customWidth="1"/>
    <col min="14" max="14" width="21.140625" style="57" customWidth="1"/>
    <col min="15" max="16384" width="9.140625" style="1" customWidth="1"/>
  </cols>
  <sheetData>
    <row r="1" spans="1:14" ht="48" customHeight="1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4" customHeight="1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5" s="5" customFormat="1" ht="60" customHeight="1">
      <c r="A3" s="46"/>
      <c r="B3" s="46" t="s">
        <v>36</v>
      </c>
      <c r="C3" s="46" t="s">
        <v>27</v>
      </c>
      <c r="D3" s="46" t="s">
        <v>28</v>
      </c>
      <c r="E3" s="46" t="s">
        <v>35</v>
      </c>
      <c r="F3" s="46" t="s">
        <v>36</v>
      </c>
      <c r="G3" s="46" t="s">
        <v>39</v>
      </c>
      <c r="H3" s="46" t="s">
        <v>40</v>
      </c>
      <c r="I3" s="46" t="s">
        <v>44</v>
      </c>
      <c r="J3" s="46" t="s">
        <v>47</v>
      </c>
      <c r="K3" s="46" t="s">
        <v>51</v>
      </c>
      <c r="L3" s="46" t="s">
        <v>54</v>
      </c>
      <c r="M3" s="46" t="s">
        <v>55</v>
      </c>
      <c r="N3" s="47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48" t="s">
        <v>7</v>
      </c>
      <c r="B4" s="32">
        <f aca="true" t="shared" si="0" ref="B4:H4">B5+B6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>G5+G6</f>
        <v>0</v>
      </c>
      <c r="H4" s="32">
        <f t="shared" si="0"/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>L5+L6</f>
        <v>0</v>
      </c>
      <c r="M4" s="32">
        <f>M5+M6</f>
        <v>0</v>
      </c>
      <c r="N4" s="32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49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2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49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2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48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49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49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48">
        <v>213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48">
        <v>221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48">
        <v>222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48" t="s">
        <v>12</v>
      </c>
      <c r="B13" s="32">
        <f aca="true" t="shared" si="2" ref="B13:H13">B14+B15+B16</f>
        <v>0</v>
      </c>
      <c r="C13" s="32">
        <f t="shared" si="2"/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>G14+G15+G16</f>
        <v>0</v>
      </c>
      <c r="H13" s="32">
        <f t="shared" si="2"/>
        <v>0</v>
      </c>
      <c r="I13" s="32">
        <f>I14+I15+I16</f>
        <v>0</v>
      </c>
      <c r="J13" s="32">
        <f>J14+J15+J16</f>
        <v>0</v>
      </c>
      <c r="K13" s="32">
        <f>K14+K15+K16</f>
        <v>0</v>
      </c>
      <c r="L13" s="32">
        <f>L14+L15+L16</f>
        <v>0</v>
      </c>
      <c r="M13" s="32">
        <f>M14+M15+M16</f>
        <v>0</v>
      </c>
      <c r="N13" s="32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31" t="s">
        <v>13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1"/>
        <v>0</v>
      </c>
    </row>
    <row r="15" spans="1:14" s="8" customFormat="1" ht="21" customHeight="1">
      <c r="A15" s="31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si="1"/>
        <v>0</v>
      </c>
    </row>
    <row r="16" spans="1:14" s="8" customFormat="1" ht="21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1"/>
        <v>0</v>
      </c>
    </row>
    <row r="17" spans="1:25" s="9" customFormat="1" ht="27" customHeight="1">
      <c r="A17" s="50" t="s">
        <v>0</v>
      </c>
      <c r="B17" s="32">
        <f aca="true" t="shared" si="3" ref="B17:H17">B18+B19+B20+B21+B22+B24</f>
        <v>0</v>
      </c>
      <c r="C17" s="32">
        <f t="shared" si="3"/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>G18+G19+G20+G21+G22+G24</f>
        <v>0</v>
      </c>
      <c r="H17" s="32">
        <f t="shared" si="3"/>
        <v>0</v>
      </c>
      <c r="I17" s="32">
        <f>I18+I19+I20+I21+I22+I24</f>
        <v>0</v>
      </c>
      <c r="J17" s="32">
        <f>J18+J19+J20+J21+J22+J24</f>
        <v>0</v>
      </c>
      <c r="K17" s="32">
        <f>K18+K19+K20+K21+K22+K24</f>
        <v>0</v>
      </c>
      <c r="L17" s="32">
        <f>L18+L19+L20+L21+L22+L24</f>
        <v>0</v>
      </c>
      <c r="M17" s="32">
        <f>M18+M19+M20+M21+M22+M24</f>
        <v>0</v>
      </c>
      <c r="N17" s="32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31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31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31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31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3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50" t="s">
        <v>1</v>
      </c>
      <c r="B25" s="32">
        <f aca="true" t="shared" si="4" ref="B25:H25">B26+B27+B28</f>
        <v>0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>G26+G27+G28</f>
        <v>0</v>
      </c>
      <c r="H25" s="32">
        <f t="shared" si="4"/>
        <v>0</v>
      </c>
      <c r="I25" s="32">
        <f>I26+I27+I28</f>
        <v>0</v>
      </c>
      <c r="J25" s="32">
        <f>J26+J27+J28</f>
        <v>0</v>
      </c>
      <c r="K25" s="32">
        <f>K26+K27+K28</f>
        <v>0</v>
      </c>
      <c r="L25" s="32">
        <f>L26+L27+L28</f>
        <v>0</v>
      </c>
      <c r="M25" s="32">
        <f>M26+M27+M28</f>
        <v>0</v>
      </c>
      <c r="N25" s="32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31" t="s">
        <v>17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31" t="s">
        <v>25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48">
        <v>262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50" t="s">
        <v>6</v>
      </c>
      <c r="B30" s="32">
        <f aca="true" t="shared" si="5" ref="B30:H30">B31+B32+B33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32">
        <f>G31+G32+G33</f>
        <v>0</v>
      </c>
      <c r="H30" s="32">
        <f t="shared" si="5"/>
        <v>0</v>
      </c>
      <c r="I30" s="32">
        <f>I31+I32+I33</f>
        <v>0</v>
      </c>
      <c r="J30" s="32">
        <f>J31+J32+J33</f>
        <v>0</v>
      </c>
      <c r="K30" s="32">
        <f>K31+K32+K33</f>
        <v>0</v>
      </c>
      <c r="L30" s="32">
        <f>L31+L32+L33</f>
        <v>0</v>
      </c>
      <c r="M30" s="32">
        <f>M31+M32+M33</f>
        <v>0</v>
      </c>
      <c r="N30" s="32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31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31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31" t="s">
        <v>20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48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4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4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4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50" t="s">
        <v>2</v>
      </c>
      <c r="B39" s="32">
        <f aca="true" t="shared" si="6" ref="B39:H39">B40+B42</f>
        <v>22911.22</v>
      </c>
      <c r="C39" s="32">
        <f t="shared" si="6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>G40+G42</f>
        <v>0</v>
      </c>
      <c r="H39" s="32">
        <f t="shared" si="6"/>
        <v>0</v>
      </c>
      <c r="I39" s="32">
        <f>I40+I42</f>
        <v>0</v>
      </c>
      <c r="J39" s="32">
        <f>J40+J42</f>
        <v>0</v>
      </c>
      <c r="K39" s="32">
        <f>K40+K42</f>
        <v>0</v>
      </c>
      <c r="L39" s="32">
        <f>L40+L42</f>
        <v>0</v>
      </c>
      <c r="M39" s="32">
        <f>M40+M42+M41</f>
        <v>0</v>
      </c>
      <c r="N39" s="32">
        <f t="shared" si="1"/>
        <v>22911.22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49" t="s">
        <v>21</v>
      </c>
      <c r="B40" s="33">
        <v>22911.22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>
        <f t="shared" si="1"/>
        <v>22911.22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49" t="s">
        <v>59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49" t="s">
        <v>58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50" t="s">
        <v>3</v>
      </c>
      <c r="B43" s="32">
        <f aca="true" t="shared" si="7" ref="B43:H43">B4+B7+B10+B11+B12+B17+B25+B29+B30+B35+B39+B13</f>
        <v>22911.22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>G4+G7+G10+G11+G12+G17+G25+G29+G30+G35+G39+G13</f>
        <v>0</v>
      </c>
      <c r="H43" s="32">
        <f t="shared" si="7"/>
        <v>0</v>
      </c>
      <c r="I43" s="32">
        <f>I4+I7+I10+I11+I12+I17+I25+I29+I30+I35+I39+I13</f>
        <v>0</v>
      </c>
      <c r="J43" s="32">
        <f>J4+J7+J10+J11+J12+J17+J25+J29+J30+J35+J39+J13</f>
        <v>0</v>
      </c>
      <c r="K43" s="32">
        <f>K4+K7+K10+K11+K12+K17+K25+K29+K30+K35+K39+K13</f>
        <v>0</v>
      </c>
      <c r="L43" s="32">
        <f>L4+L7+L10+L11+L12+L17+L25+L29+L30+L35+L39+L13</f>
        <v>0</v>
      </c>
      <c r="M43" s="32">
        <f>M4+M7+M10+M11+M12+M17+M25+M29+M30+M35+M39+M13</f>
        <v>0</v>
      </c>
      <c r="N43" s="32">
        <f t="shared" si="1"/>
        <v>22911.22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4" ht="15">
      <c r="A45" s="51" t="s">
        <v>26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2" t="s">
        <v>102</v>
      </c>
    </row>
    <row r="46" spans="1:14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2"/>
    </row>
    <row r="47" spans="1:14" ht="15">
      <c r="A47" s="51" t="s">
        <v>16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 t="s">
        <v>103</v>
      </c>
    </row>
    <row r="49" ht="15">
      <c r="N49" s="58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="60" zoomScalePageLayoutView="0" workbookViewId="0" topLeftCell="A1">
      <selection activeCell="A16" sqref="A16:IV16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40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4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5" s="5" customFormat="1" ht="26.25" customHeight="1">
      <c r="A3" s="2"/>
      <c r="B3" s="2" t="s">
        <v>11</v>
      </c>
      <c r="C3" s="2" t="s">
        <v>27</v>
      </c>
      <c r="D3" s="2" t="s">
        <v>28</v>
      </c>
      <c r="E3" s="2" t="s">
        <v>35</v>
      </c>
      <c r="F3" s="2" t="s">
        <v>36</v>
      </c>
      <c r="G3" s="2" t="s">
        <v>39</v>
      </c>
      <c r="H3" s="2" t="s">
        <v>40</v>
      </c>
      <c r="I3" s="2" t="s">
        <v>44</v>
      </c>
      <c r="J3" s="2" t="s">
        <v>47</v>
      </c>
      <c r="K3" s="2" t="s">
        <v>51</v>
      </c>
      <c r="L3" s="2" t="s">
        <v>54</v>
      </c>
      <c r="M3" s="2" t="s">
        <v>55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12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89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26</v>
      </c>
      <c r="M44" s="42" t="s">
        <v>102</v>
      </c>
      <c r="N44" s="42"/>
    </row>
    <row r="46" spans="1:14" ht="15">
      <c r="A46" s="15" t="s">
        <v>16</v>
      </c>
      <c r="M46" s="43" t="s">
        <v>103</v>
      </c>
      <c r="N46" s="43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view="pageBreakPreview" zoomScale="130" zoomScaleSheetLayoutView="130" zoomScalePageLayoutView="0" workbookViewId="0" topLeftCell="A1">
      <selection activeCell="E15" sqref="E15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28"/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3.25" customHeight="1">
      <c r="A2" s="38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8"/>
      <c r="P2" s="28"/>
      <c r="Q2" s="28"/>
    </row>
    <row r="3" spans="1:17" ht="14.25" customHeight="1">
      <c r="A3" s="39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8"/>
      <c r="P3" s="28"/>
      <c r="Q3" s="28"/>
    </row>
    <row r="4" spans="1:28" s="5" customFormat="1" ht="41.25" customHeight="1">
      <c r="A4" s="29"/>
      <c r="B4" s="29"/>
      <c r="C4" s="29"/>
      <c r="D4" s="20"/>
      <c r="E4" s="34" t="s">
        <v>36</v>
      </c>
      <c r="F4" s="34" t="s">
        <v>27</v>
      </c>
      <c r="G4" s="34" t="s">
        <v>28</v>
      </c>
      <c r="H4" s="34" t="s">
        <v>35</v>
      </c>
      <c r="I4" s="34" t="s">
        <v>36</v>
      </c>
      <c r="J4" s="34" t="s">
        <v>39</v>
      </c>
      <c r="K4" s="34" t="s">
        <v>40</v>
      </c>
      <c r="L4" s="34" t="s">
        <v>44</v>
      </c>
      <c r="M4" s="34" t="s">
        <v>47</v>
      </c>
      <c r="N4" s="34" t="s">
        <v>51</v>
      </c>
      <c r="O4" s="34" t="s">
        <v>54</v>
      </c>
      <c r="P4" s="34" t="s">
        <v>55</v>
      </c>
      <c r="Q4" s="35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0"/>
      <c r="B5" s="30"/>
      <c r="C5" s="30"/>
      <c r="D5" s="21" t="s">
        <v>7</v>
      </c>
      <c r="E5" s="22">
        <f aca="true" t="shared" si="0" ref="E5:K5">E6+E7</f>
        <v>341490.77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>J6+J7</f>
        <v>0</v>
      </c>
      <c r="K5" s="22">
        <f t="shared" si="0"/>
        <v>0</v>
      </c>
      <c r="L5" s="22">
        <f>L6+L7</f>
        <v>0</v>
      </c>
      <c r="M5" s="22">
        <f>M6+M7</f>
        <v>0</v>
      </c>
      <c r="N5" s="22">
        <f>N6+N7</f>
        <v>0</v>
      </c>
      <c r="O5" s="22">
        <f>O6+O7</f>
        <v>0</v>
      </c>
      <c r="P5" s="22">
        <f>P6+P7</f>
        <v>0</v>
      </c>
      <c r="Q5" s="22">
        <f>E5+F5+I5+G5+H5+K5+J5+N5+L5+M5+O5+P5</f>
        <v>341490.77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0"/>
      <c r="B6" s="30"/>
      <c r="C6" s="30"/>
      <c r="D6" s="23" t="s">
        <v>8</v>
      </c>
      <c r="E6" s="24">
        <v>341490.77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2">
        <f aca="true" t="shared" si="1" ref="Q6:Q21">E6+F6+I6+G6+H6+K6+J6+N6+L6+M6+O6+P6</f>
        <v>341490.77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0"/>
      <c r="B7" s="30"/>
      <c r="C7" s="30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0"/>
      <c r="B8" s="30"/>
      <c r="C8" s="30"/>
      <c r="D8" s="21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0"/>
      <c r="B9" s="30"/>
      <c r="C9" s="30"/>
      <c r="D9" s="21">
        <v>213</v>
      </c>
      <c r="E9" s="22">
        <v>92755.26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1"/>
        <v>92755.26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0"/>
      <c r="B10" s="30"/>
      <c r="C10" s="30"/>
      <c r="D10" s="21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0"/>
      <c r="B11" s="30"/>
      <c r="C11" s="30"/>
      <c r="D11" s="21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0"/>
      <c r="B12" s="30"/>
      <c r="C12" s="30"/>
      <c r="D12" s="21" t="s">
        <v>12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0"/>
      <c r="B13" s="30"/>
      <c r="C13" s="30"/>
      <c r="D13" s="25" t="s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0"/>
      <c r="B14" s="30"/>
      <c r="C14" s="30"/>
      <c r="D14" s="25" t="s">
        <v>1</v>
      </c>
      <c r="E14" s="22">
        <v>30300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1"/>
        <v>30300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0"/>
      <c r="B15" s="30"/>
      <c r="C15" s="30"/>
      <c r="D15" s="25" t="s">
        <v>91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0"/>
      <c r="B16" s="30"/>
      <c r="C16" s="30"/>
      <c r="D16" s="25" t="s">
        <v>93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 t="shared" si="1"/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0"/>
      <c r="B17" s="30"/>
      <c r="C17" s="30"/>
      <c r="D17" s="25" t="s">
        <v>95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0"/>
      <c r="B18" s="30"/>
      <c r="C18" s="30"/>
      <c r="D18" s="21">
        <v>262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0"/>
      <c r="B19" s="30"/>
      <c r="C19" s="30"/>
      <c r="D19" s="25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0"/>
      <c r="B20" s="30"/>
      <c r="C20" s="30"/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0"/>
      <c r="B21" s="30"/>
      <c r="C21" s="30"/>
      <c r="D21" s="25" t="s">
        <v>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34.5" customHeight="1">
      <c r="A22" s="30"/>
      <c r="B22" s="30"/>
      <c r="C22" s="30"/>
      <c r="D22" s="25" t="s">
        <v>3</v>
      </c>
      <c r="E22" s="22">
        <f>E5+E8+E9+E10+E11+E13+E14+E18+E19+E20+E21+E12</f>
        <v>464546.03</v>
      </c>
      <c r="F22" s="22">
        <f aca="true" t="shared" si="2" ref="F22:P22">F5+F8+F9+F10+F11+F13+F14+F18+F19+F20+F21+F12</f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2"/>
        <v>0</v>
      </c>
      <c r="N22" s="22">
        <f t="shared" si="2"/>
        <v>0</v>
      </c>
      <c r="O22" s="22">
        <f t="shared" si="2"/>
        <v>0</v>
      </c>
      <c r="P22" s="22">
        <f t="shared" si="2"/>
        <v>0</v>
      </c>
      <c r="Q22" s="22">
        <f>E22+F22+I22+G22+H22+K22+J22+N22+L22+M22+O22+P22</f>
        <v>464546.03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17" ht="15">
      <c r="A23" s="28"/>
      <c r="B23" s="28"/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5">
      <c r="A24" s="28"/>
      <c r="B24" s="28"/>
      <c r="C24" s="28"/>
      <c r="D24" s="26" t="s">
        <v>26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 t="s">
        <v>102</v>
      </c>
    </row>
    <row r="25" spans="1:17" ht="15">
      <c r="A25" s="28"/>
      <c r="B25" s="28"/>
      <c r="C25" s="2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5">
      <c r="A26" s="28"/>
      <c r="B26" s="28"/>
      <c r="C26" s="28"/>
      <c r="D26" s="26" t="s">
        <v>16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 t="s">
        <v>103</v>
      </c>
    </row>
    <row r="28" ht="15">
      <c r="Q28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2017-06-01T11:25:48Z</cp:lastPrinted>
  <dcterms:created xsi:type="dcterms:W3CDTF">1996-10-08T23:32:33Z</dcterms:created>
  <dcterms:modified xsi:type="dcterms:W3CDTF">2017-06-01T11:26:10Z</dcterms:modified>
  <cp:category/>
  <cp:version/>
  <cp:contentType/>
  <cp:contentStatus/>
</cp:coreProperties>
</file>