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 " sheetId="1" r:id="rId1"/>
    <sheet name="родительская плата" sheetId="2" r:id="rId2"/>
    <sheet name="рез.фонд" sheetId="3" r:id="rId3"/>
    <sheet name="субвенции." sheetId="4" r:id="rId4"/>
    <sheet name="аренда" sheetId="5" r:id="rId5"/>
  </sheets>
  <definedNames>
    <definedName name="_xlnm.Print_Area" localSheetId="0">'местный бюджет '!$A$1:$O$85</definedName>
  </definedNames>
  <calcPr fullCalcOnLoad="1"/>
</workbook>
</file>

<file path=xl/sharedStrings.xml><?xml version="1.0" encoding="utf-8"?>
<sst xmlns="http://schemas.openxmlformats.org/spreadsheetml/2006/main" count="253" uniqueCount="110">
  <si>
    <t>225 в.т.ч.</t>
  </si>
  <si>
    <t>226 в т.ч.</t>
  </si>
  <si>
    <t>340 в т.ч.</t>
  </si>
  <si>
    <t>ВСЕГО</t>
  </si>
  <si>
    <t xml:space="preserve">310 в т.ч. </t>
  </si>
  <si>
    <t>212 в т.ч.</t>
  </si>
  <si>
    <t>290 в.т.ч.</t>
  </si>
  <si>
    <t>211 в т.ч.</t>
  </si>
  <si>
    <t>оплата труда</t>
  </si>
  <si>
    <t>премия</t>
  </si>
  <si>
    <t>итого</t>
  </si>
  <si>
    <t>223 Коммунальные платежи</t>
  </si>
  <si>
    <t>электроэнергия</t>
  </si>
  <si>
    <t>тепловая энергия</t>
  </si>
  <si>
    <t>земельный налог</t>
  </si>
  <si>
    <t>Главный бухгалтер</t>
  </si>
  <si>
    <t>охранные услуги</t>
  </si>
  <si>
    <t>дератизация</t>
  </si>
  <si>
    <t>налог на имущество</t>
  </si>
  <si>
    <t>пени</t>
  </si>
  <si>
    <t>питание</t>
  </si>
  <si>
    <t>Энергетическое обследование</t>
  </si>
  <si>
    <t>ТО пожарной сигнализации</t>
  </si>
  <si>
    <t>обсл пожарной сигнал.</t>
  </si>
  <si>
    <t>медосмотры</t>
  </si>
  <si>
    <t>Заведующая</t>
  </si>
  <si>
    <t>февраль</t>
  </si>
  <si>
    <t>март</t>
  </si>
  <si>
    <t>вывоз ЖБО</t>
  </si>
  <si>
    <t>канц товары</t>
  </si>
  <si>
    <t>хоз товары</t>
  </si>
  <si>
    <t>ТО газопровода</t>
  </si>
  <si>
    <t xml:space="preserve">НДС </t>
  </si>
  <si>
    <t>пени по НДС</t>
  </si>
  <si>
    <t>апрель</t>
  </si>
  <si>
    <t>май</t>
  </si>
  <si>
    <t>гигиеническое обследование</t>
  </si>
  <si>
    <t>июнь</t>
  </si>
  <si>
    <t>июль</t>
  </si>
  <si>
    <t>опресовка газопровода</t>
  </si>
  <si>
    <t>обработка чердачных перекрытий</t>
  </si>
  <si>
    <t>стройматериалы для котельной</t>
  </si>
  <si>
    <t>август</t>
  </si>
  <si>
    <t>обсл програмного обеспечения Контур-Экстерн</t>
  </si>
  <si>
    <t>стройматериалы ремонт</t>
  </si>
  <si>
    <t>сентябрь</t>
  </si>
  <si>
    <t>испытание электрооборуд до 1000В</t>
  </si>
  <si>
    <t>материалы для котельной</t>
  </si>
  <si>
    <t>октябрь</t>
  </si>
  <si>
    <t>вывоз ТБО</t>
  </si>
  <si>
    <t>устройство дымоходов</t>
  </si>
  <si>
    <t>ноябрь</t>
  </si>
  <si>
    <t>декабрь</t>
  </si>
  <si>
    <t>гидроиспытание системы отопления</t>
  </si>
  <si>
    <t>обработка от клещей</t>
  </si>
  <si>
    <t>канцелярия</t>
  </si>
  <si>
    <t>посуда</t>
  </si>
  <si>
    <t>МБДОУ детский сад "Зернышко" х.Крюково</t>
  </si>
  <si>
    <t xml:space="preserve">МБДОУ детский сад "Зернышко" </t>
  </si>
  <si>
    <t>221  в т.ч.</t>
  </si>
  <si>
    <t>услуги связи</t>
  </si>
  <si>
    <t>интернет</t>
  </si>
  <si>
    <t>прог.продукт Парус</t>
  </si>
  <si>
    <t>1С Бухгалтерия</t>
  </si>
  <si>
    <t>инф.услуги 1С Бухгалтерия</t>
  </si>
  <si>
    <t>пошив штор</t>
  </si>
  <si>
    <t>пож.минимум</t>
  </si>
  <si>
    <t>гос.пошлина</t>
  </si>
  <si>
    <t>набор электрика</t>
  </si>
  <si>
    <t>штамп</t>
  </si>
  <si>
    <t>пожар.щит</t>
  </si>
  <si>
    <t>карнизы</t>
  </si>
  <si>
    <t>строй.материалы(крепление д/шкафов</t>
  </si>
  <si>
    <t>канц.товары</t>
  </si>
  <si>
    <t>хоз.товары</t>
  </si>
  <si>
    <t>лента шторная</t>
  </si>
  <si>
    <t>хоз.инвентарь д/элек</t>
  </si>
  <si>
    <t>вода</t>
  </si>
  <si>
    <t>услуги нотариуса</t>
  </si>
  <si>
    <t>метод.литература</t>
  </si>
  <si>
    <t>дидакт.материал</t>
  </si>
  <si>
    <t>ремонт картриджа</t>
  </si>
  <si>
    <t>заправка картриджа</t>
  </si>
  <si>
    <t>продукты</t>
  </si>
  <si>
    <t>Услуги кадастра</t>
  </si>
  <si>
    <t>оплата за АЦК</t>
  </si>
  <si>
    <t>теплоэнергия</t>
  </si>
  <si>
    <t>образовательные услуги</t>
  </si>
  <si>
    <t>хоз.инвентарь</t>
  </si>
  <si>
    <t>проф.испытание</t>
  </si>
  <si>
    <t>атестация раб.мест</t>
  </si>
  <si>
    <t>полка, скамья</t>
  </si>
  <si>
    <t>ель искусственная</t>
  </si>
  <si>
    <t>вывеска</t>
  </si>
  <si>
    <t>Информация о расходовании средств субвенций  2017 год</t>
  </si>
  <si>
    <t>Айдинян М.А.</t>
  </si>
  <si>
    <t>Биялиева Р.Ж.</t>
  </si>
  <si>
    <t>Информация о расходовании средств местного бюджета  2017 год</t>
  </si>
  <si>
    <t>Информация о расходовании средств из средств от приносящей доход деятельности (родительская плата)  2017 год</t>
  </si>
  <si>
    <t>Информация о расходовании средств из средств резервного фонда 2017 год</t>
  </si>
  <si>
    <t>создание сайта</t>
  </si>
  <si>
    <t>бензогенератор</t>
  </si>
  <si>
    <t>обслуживание сайта ОУ</t>
  </si>
  <si>
    <t>Парус з/п</t>
  </si>
  <si>
    <t>Консультант плюс</t>
  </si>
  <si>
    <t>канцтовары для воспитанников</t>
  </si>
  <si>
    <t>модем для интернета</t>
  </si>
  <si>
    <t>налог на землю</t>
  </si>
  <si>
    <t>Информация о расходовании средств из средств получаемых от аренды имущества 2017 год</t>
  </si>
  <si>
    <t>обучение специалистов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</si>
</sst>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  <numFmt numFmtId="177" formatCode="#,##0.0000_р_."/>
    <numFmt numFmtId="178" formatCode="#,##0.000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5" fontId="5" fillId="0" borderId="10" xfId="0" applyNumberFormat="1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5" fontId="5" fillId="33" borderId="11" xfId="0" applyNumberFormat="1" applyFont="1" applyFill="1" applyBorder="1" applyAlignment="1">
      <alignment horizontal="left" wrapText="1"/>
    </xf>
    <xf numFmtId="176" fontId="5" fillId="33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5" fontId="4" fillId="0" borderId="11" xfId="0" applyNumberFormat="1" applyFont="1" applyFill="1" applyBorder="1" applyAlignment="1">
      <alignment horizontal="right" wrapText="1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11" xfId="0" applyNumberFormat="1" applyFont="1" applyFill="1" applyBorder="1" applyAlignment="1">
      <alignment horizontal="right" wrapText="1"/>
    </xf>
    <xf numFmtId="175" fontId="5" fillId="33" borderId="11" xfId="0" applyNumberFormat="1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175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5" fontId="4" fillId="0" borderId="11" xfId="0" applyNumberFormat="1" applyFont="1" applyFill="1" applyBorder="1" applyAlignment="1">
      <alignment horizontal="left" wrapText="1"/>
    </xf>
    <xf numFmtId="176" fontId="4" fillId="0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wrapText="1"/>
    </xf>
    <xf numFmtId="175" fontId="7" fillId="33" borderId="11" xfId="0" applyNumberFormat="1" applyFont="1" applyFill="1" applyBorder="1" applyAlignment="1">
      <alignment horizontal="left" wrapText="1"/>
    </xf>
    <xf numFmtId="176" fontId="7" fillId="33" borderId="11" xfId="0" applyNumberFormat="1" applyFont="1" applyFill="1" applyBorder="1" applyAlignment="1">
      <alignment horizontal="right" wrapText="1"/>
    </xf>
    <xf numFmtId="175" fontId="0" fillId="0" borderId="11" xfId="0" applyNumberFormat="1" applyFont="1" applyFill="1" applyBorder="1" applyAlignment="1">
      <alignment horizontal="right" wrapText="1"/>
    </xf>
    <xf numFmtId="176" fontId="0" fillId="0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wrapText="1"/>
    </xf>
    <xf numFmtId="175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175" fontId="0" fillId="35" borderId="11" xfId="0" applyNumberFormat="1" applyFont="1" applyFill="1" applyBorder="1" applyAlignment="1">
      <alignment horizontal="left" wrapText="1"/>
    </xf>
    <xf numFmtId="176" fontId="7" fillId="35" borderId="11" xfId="0" applyNumberFormat="1" applyFont="1" applyFill="1" applyBorder="1" applyAlignment="1">
      <alignment horizontal="right" wrapText="1"/>
    </xf>
    <xf numFmtId="176" fontId="0" fillId="35" borderId="11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wrapText="1"/>
    </xf>
    <xf numFmtId="172" fontId="8" fillId="0" borderId="11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5" fontId="7" fillId="35" borderId="10" xfId="0" applyNumberFormat="1" applyFont="1" applyFill="1" applyBorder="1" applyAlignment="1">
      <alignment wrapText="1"/>
    </xf>
    <xf numFmtId="172" fontId="7" fillId="35" borderId="11" xfId="0" applyNumberFormat="1" applyFont="1" applyFill="1" applyBorder="1" applyAlignment="1">
      <alignment horizontal="center" wrapText="1"/>
    </xf>
    <xf numFmtId="175" fontId="7" fillId="35" borderId="11" xfId="0" applyNumberFormat="1" applyFont="1" applyFill="1" applyBorder="1" applyAlignment="1">
      <alignment horizontal="left" wrapText="1"/>
    </xf>
    <xf numFmtId="175" fontId="0" fillId="35" borderId="11" xfId="0" applyNumberFormat="1" applyFont="1" applyFill="1" applyBorder="1" applyAlignment="1">
      <alignment horizontal="right" wrapText="1"/>
    </xf>
    <xf numFmtId="175" fontId="7" fillId="35" borderId="11" xfId="0" applyNumberFormat="1" applyFont="1" applyFill="1" applyBorder="1" applyAlignment="1">
      <alignment wrapText="1"/>
    </xf>
    <xf numFmtId="175" fontId="0" fillId="35" borderId="0" xfId="0" applyNumberFormat="1" applyFont="1" applyFill="1" applyBorder="1" applyAlignment="1">
      <alignment wrapText="1"/>
    </xf>
    <xf numFmtId="172" fontId="0" fillId="35" borderId="0" xfId="0" applyNumberFormat="1" applyFont="1" applyFill="1" applyBorder="1" applyAlignment="1">
      <alignment/>
    </xf>
    <xf numFmtId="175" fontId="6" fillId="35" borderId="0" xfId="0" applyNumberFormat="1" applyFont="1" applyFill="1" applyBorder="1" applyAlignment="1">
      <alignment wrapText="1"/>
    </xf>
    <xf numFmtId="172" fontId="6" fillId="35" borderId="0" xfId="0" applyNumberFormat="1" applyFont="1" applyFill="1" applyBorder="1" applyAlignment="1">
      <alignment/>
    </xf>
    <xf numFmtId="176" fontId="6" fillId="35" borderId="0" xfId="0" applyNumberFormat="1" applyFont="1" applyFill="1" applyBorder="1" applyAlignment="1">
      <alignment/>
    </xf>
    <xf numFmtId="175" fontId="4" fillId="35" borderId="0" xfId="0" applyNumberFormat="1" applyFont="1" applyFill="1" applyBorder="1" applyAlignment="1">
      <alignment wrapText="1"/>
    </xf>
    <xf numFmtId="172" fontId="4" fillId="35" borderId="0" xfId="0" applyNumberFormat="1" applyFont="1" applyFill="1" applyBorder="1" applyAlignment="1">
      <alignment/>
    </xf>
    <xf numFmtId="176" fontId="4" fillId="35" borderId="0" xfId="0" applyNumberFormat="1" applyFont="1" applyFill="1" applyBorder="1" applyAlignment="1">
      <alignment/>
    </xf>
    <xf numFmtId="175" fontId="0" fillId="35" borderId="11" xfId="0" applyNumberFormat="1" applyFont="1" applyFill="1" applyBorder="1" applyAlignment="1">
      <alignment horizontal="left" wrapText="1"/>
    </xf>
    <xf numFmtId="175" fontId="0" fillId="35" borderId="0" xfId="0" applyNumberFormat="1" applyFont="1" applyFill="1" applyBorder="1" applyAlignment="1">
      <alignment horizontal="center" wrapText="1"/>
    </xf>
    <xf numFmtId="172" fontId="0" fillId="35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left" wrapText="1"/>
    </xf>
    <xf numFmtId="172" fontId="4" fillId="0" borderId="0" xfId="0" applyNumberFormat="1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 horizontal="center" wrapText="1"/>
    </xf>
    <xf numFmtId="172" fontId="0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PageLayoutView="0" workbookViewId="0" topLeftCell="A49">
      <selection activeCell="C76" sqref="C76"/>
    </sheetView>
  </sheetViews>
  <sheetFormatPr defaultColWidth="9.140625" defaultRowHeight="12.75"/>
  <cols>
    <col min="1" max="1" width="2.28125" style="19" customWidth="1"/>
    <col min="2" max="2" width="53.00390625" style="48" customWidth="1"/>
    <col min="3" max="3" width="21.57421875" style="48" customWidth="1"/>
    <col min="4" max="4" width="13.140625" style="48" hidden="1" customWidth="1"/>
    <col min="5" max="5" width="12.421875" style="48" hidden="1" customWidth="1"/>
    <col min="6" max="6" width="13.140625" style="48" hidden="1" customWidth="1"/>
    <col min="7" max="7" width="12.421875" style="48" hidden="1" customWidth="1"/>
    <col min="8" max="8" width="15.140625" style="48" hidden="1" customWidth="1"/>
    <col min="9" max="9" width="14.7109375" style="48" hidden="1" customWidth="1"/>
    <col min="10" max="10" width="12.7109375" style="48" hidden="1" customWidth="1"/>
    <col min="11" max="11" width="12.00390625" style="48" hidden="1" customWidth="1"/>
    <col min="12" max="12" width="13.00390625" style="48" hidden="1" customWidth="1"/>
    <col min="13" max="13" width="12.421875" style="48" hidden="1" customWidth="1"/>
    <col min="14" max="14" width="14.57421875" style="48" hidden="1" customWidth="1"/>
    <col min="15" max="15" width="24.57421875" style="49" customWidth="1"/>
    <col min="16" max="16384" width="9.140625" style="1" customWidth="1"/>
  </cols>
  <sheetData>
    <row r="1" spans="2:15" ht="33.75" customHeight="1">
      <c r="B1" s="52" t="s">
        <v>97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13.5" customHeight="1">
      <c r="B2" s="53" t="s">
        <v>58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6" s="5" customFormat="1" ht="15" customHeight="1">
      <c r="A3" s="36"/>
      <c r="B3" s="38"/>
      <c r="C3" s="38" t="s">
        <v>48</v>
      </c>
      <c r="D3" s="38" t="s">
        <v>26</v>
      </c>
      <c r="E3" s="38" t="s">
        <v>27</v>
      </c>
      <c r="F3" s="38" t="s">
        <v>34</v>
      </c>
      <c r="G3" s="38" t="s">
        <v>35</v>
      </c>
      <c r="H3" s="38" t="s">
        <v>37</v>
      </c>
      <c r="I3" s="38" t="s">
        <v>38</v>
      </c>
      <c r="J3" s="38" t="s">
        <v>42</v>
      </c>
      <c r="K3" s="38" t="s">
        <v>45</v>
      </c>
      <c r="L3" s="38" t="s">
        <v>48</v>
      </c>
      <c r="M3" s="38" t="s">
        <v>51</v>
      </c>
      <c r="N3" s="38" t="s">
        <v>52</v>
      </c>
      <c r="O3" s="39" t="s">
        <v>10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9" customFormat="1" ht="14.25" customHeight="1">
      <c r="A4" s="19"/>
      <c r="B4" s="40" t="s">
        <v>7</v>
      </c>
      <c r="C4" s="32">
        <f aca="true" t="shared" si="0" ref="C4:L4">C5+C6</f>
        <v>698855.82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>H5+H6</f>
        <v>0</v>
      </c>
      <c r="I4" s="32">
        <f>I5+I6</f>
        <v>0</v>
      </c>
      <c r="J4" s="32">
        <f>J5+J6</f>
        <v>0</v>
      </c>
      <c r="K4" s="32">
        <f>K5+K6</f>
        <v>0</v>
      </c>
      <c r="L4" s="32">
        <f t="shared" si="0"/>
        <v>0</v>
      </c>
      <c r="M4" s="32">
        <f>M5+M6</f>
        <v>0</v>
      </c>
      <c r="N4" s="32">
        <f>N5+N6</f>
        <v>0</v>
      </c>
      <c r="O4" s="32">
        <f>C4+D4+G4+E4+F4+L4+H4+I4+J4+K4+M4+N4</f>
        <v>698855.82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9" customFormat="1" ht="14.25" customHeight="1">
      <c r="A5" s="19"/>
      <c r="B5" s="41" t="s">
        <v>8</v>
      </c>
      <c r="C5" s="33">
        <v>698855.82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2">
        <f aca="true" t="shared" si="1" ref="O5:O82">C5+D5+G5+E5+F5+L5+H5+I5+J5+K5+M5+N5</f>
        <v>698855.82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9" customFormat="1" ht="15" hidden="1">
      <c r="A6" s="19"/>
      <c r="B6" s="41" t="s">
        <v>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2">
        <f t="shared" si="1"/>
        <v>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9" customFormat="1" ht="14.25" customHeight="1">
      <c r="A7" s="19"/>
      <c r="B7" s="40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>
        <f t="shared" si="1"/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0.75" customHeight="1" hidden="1">
      <c r="B8" s="4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2">
        <f t="shared" si="1"/>
        <v>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5" hidden="1">
      <c r="B9" s="4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>
        <f t="shared" si="1"/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9" customFormat="1" ht="13.5" customHeight="1">
      <c r="A10" s="19"/>
      <c r="B10" s="40">
        <v>213</v>
      </c>
      <c r="C10" s="32">
        <v>200266.38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200266.38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ht="15">
      <c r="A11" s="19"/>
      <c r="B11" s="40" t="s">
        <v>59</v>
      </c>
      <c r="C11" s="32">
        <f>C12+C13+C14+C15</f>
        <v>34843.53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>
        <f t="shared" si="1"/>
        <v>34843.53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9" customFormat="1" ht="15">
      <c r="A12" s="19"/>
      <c r="B12" s="40" t="s">
        <v>60</v>
      </c>
      <c r="C12" s="32">
        <f>2385.96+795.32+795.32+795.32+3.15+801.02+801.22+801.22</f>
        <v>7178.530000000001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>
        <f t="shared" si="1"/>
        <v>7178.530000000001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9" customFormat="1" ht="15">
      <c r="A13" s="19"/>
      <c r="B13" s="40" t="s">
        <v>100</v>
      </c>
      <c r="C13" s="32">
        <f>825+2650</f>
        <v>3475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>
        <f t="shared" si="1"/>
        <v>3475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9" customFormat="1" ht="15">
      <c r="A14" s="19"/>
      <c r="B14" s="40" t="s">
        <v>61</v>
      </c>
      <c r="C14" s="32">
        <f>7080+2360+2360+2360+2360+2360+2360</f>
        <v>21240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>
        <f t="shared" si="1"/>
        <v>21240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9" customFormat="1" ht="15">
      <c r="A15" s="19"/>
      <c r="B15" s="40" t="s">
        <v>106</v>
      </c>
      <c r="C15" s="32">
        <v>2950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>
        <f t="shared" si="1"/>
        <v>2950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37" customFormat="1" ht="17.25" customHeight="1">
      <c r="A16" s="36"/>
      <c r="B16" s="40">
        <v>222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>
        <f t="shared" si="1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9" customFormat="1" ht="30.75" customHeight="1">
      <c r="A17" s="19"/>
      <c r="B17" s="40" t="s">
        <v>11</v>
      </c>
      <c r="C17" s="32">
        <f>C18+C19+C20</f>
        <v>233413.9</v>
      </c>
      <c r="D17" s="32">
        <f aca="true" t="shared" si="2" ref="D17:L17">D18+D19+D20</f>
        <v>0</v>
      </c>
      <c r="E17" s="32">
        <f t="shared" si="2"/>
        <v>0</v>
      </c>
      <c r="F17" s="32">
        <f t="shared" si="2"/>
        <v>0</v>
      </c>
      <c r="G17" s="32">
        <f t="shared" si="2"/>
        <v>0</v>
      </c>
      <c r="H17" s="32">
        <f>H18+H19+H20</f>
        <v>0</v>
      </c>
      <c r="I17" s="32">
        <f>I18+I19+I20</f>
        <v>0</v>
      </c>
      <c r="J17" s="32">
        <f>J18+J19+J20</f>
        <v>0</v>
      </c>
      <c r="K17" s="32">
        <f>K18+K19+K20</f>
        <v>0</v>
      </c>
      <c r="L17" s="32">
        <f t="shared" si="2"/>
        <v>0</v>
      </c>
      <c r="M17" s="32">
        <f>M18+M19+M20</f>
        <v>0</v>
      </c>
      <c r="N17" s="32">
        <f>N18+N19+N20</f>
        <v>0</v>
      </c>
      <c r="O17" s="32">
        <f t="shared" si="1"/>
        <v>233413.9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15" s="8" customFormat="1" ht="15" customHeight="1">
      <c r="A18" s="19"/>
      <c r="B18" s="31" t="s">
        <v>86</v>
      </c>
      <c r="C18" s="32">
        <f>188432.63+33669.44</f>
        <v>222102.07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f t="shared" si="1"/>
        <v>222102.07</v>
      </c>
    </row>
    <row r="19" spans="1:15" s="8" customFormat="1" ht="15.75" customHeight="1">
      <c r="A19" s="19"/>
      <c r="B19" s="31" t="s">
        <v>77</v>
      </c>
      <c r="C19" s="32">
        <f>4704.48+2779.92+891+1040.76+892.08+1003.59</f>
        <v>11311.83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>
        <f t="shared" si="1"/>
        <v>11311.83</v>
      </c>
    </row>
    <row r="20" spans="1:15" s="8" customFormat="1" ht="14.25" customHeight="1">
      <c r="A20" s="19"/>
      <c r="B20" s="31" t="s">
        <v>28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f t="shared" si="1"/>
        <v>0</v>
      </c>
    </row>
    <row r="21" spans="1:26" s="9" customFormat="1" ht="15.75" customHeight="1">
      <c r="A21" s="19"/>
      <c r="B21" s="42" t="s">
        <v>0</v>
      </c>
      <c r="C21" s="32">
        <f>C22+C23+C24+C26+C28</f>
        <v>104278.2</v>
      </c>
      <c r="D21" s="32">
        <f aca="true" t="shared" si="3" ref="D21:I21">D22+D23+D24+D30</f>
        <v>0</v>
      </c>
      <c r="E21" s="32">
        <f t="shared" si="3"/>
        <v>0</v>
      </c>
      <c r="F21" s="32">
        <f t="shared" si="3"/>
        <v>0</v>
      </c>
      <c r="G21" s="32">
        <f t="shared" si="3"/>
        <v>0</v>
      </c>
      <c r="H21" s="32">
        <f t="shared" si="3"/>
        <v>0</v>
      </c>
      <c r="I21" s="32">
        <f t="shared" si="3"/>
        <v>0</v>
      </c>
      <c r="J21" s="32">
        <f>J22+J23+J24++J25++J26++J27++J28++J29+J30</f>
        <v>0</v>
      </c>
      <c r="K21" s="32">
        <f>K22+K23+K24++K25++K26++K27++K28++K29+K30</f>
        <v>0</v>
      </c>
      <c r="L21" s="32">
        <f>L22+L23+L24+L30+L25+L26</f>
        <v>0</v>
      </c>
      <c r="M21" s="32">
        <f>M22+M23+M24+M30+M25+M26+M27</f>
        <v>0</v>
      </c>
      <c r="N21" s="32">
        <f>N22+N23+N24+N30+N25+N26+N27+N28</f>
        <v>0</v>
      </c>
      <c r="O21" s="32">
        <f>C21+D21+G21+E21+F21+L21+H21+I21+J21+K21+M21+N21</f>
        <v>104278.2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5">
      <c r="B22" s="31" t="s">
        <v>17</v>
      </c>
      <c r="C22" s="33">
        <f>9982.8+4371.9+2469.15+2469.15+2469.15+2469.15</f>
        <v>24231.300000000003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>
        <f t="shared" si="1"/>
        <v>24231.300000000003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5">
      <c r="B23" s="31" t="s">
        <v>82</v>
      </c>
      <c r="C23" s="33">
        <f>1500+1200+1800</f>
        <v>4500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2">
        <f t="shared" si="1"/>
        <v>4500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5">
      <c r="B24" s="31" t="s">
        <v>23</v>
      </c>
      <c r="C24" s="33">
        <f>11382+17073+5691+5691+5691+5691+5691</f>
        <v>56910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">
        <f t="shared" si="1"/>
        <v>56910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5">
      <c r="B25" s="31" t="s">
        <v>81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2">
        <f t="shared" si="1"/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15">
      <c r="B26" s="31" t="s">
        <v>49</v>
      </c>
      <c r="C26" s="33">
        <f>1530.9+898+449+449+449+449</f>
        <v>4224.9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2">
        <f t="shared" si="1"/>
        <v>4224.9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25.5" customHeight="1">
      <c r="B27" s="31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2">
        <f t="shared" si="1"/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27.75" customHeight="1">
      <c r="B28" s="31" t="s">
        <v>89</v>
      </c>
      <c r="C28" s="33">
        <f>4130+10282</f>
        <v>14412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2">
        <f t="shared" si="1"/>
        <v>14412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0.75" customHeight="1">
      <c r="B29" s="31" t="s">
        <v>53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2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6" ht="15" hidden="1">
      <c r="B30" s="31" t="s">
        <v>40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2">
        <f t="shared" si="1"/>
        <v>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5.75" customHeight="1">
      <c r="A31" s="19"/>
      <c r="B31" s="42" t="s">
        <v>1</v>
      </c>
      <c r="C31" s="32">
        <f>C32+C33+C35+C41+C42+C43+C44</f>
        <v>37440</v>
      </c>
      <c r="D31" s="32">
        <f>D32+D33+D35</f>
        <v>0</v>
      </c>
      <c r="E31" s="32">
        <f>E32+E33+E49+E48</f>
        <v>0</v>
      </c>
      <c r="F31" s="32">
        <f>F32+F33+F49</f>
        <v>0</v>
      </c>
      <c r="G31" s="32">
        <f>G32+G33+G49</f>
        <v>0</v>
      </c>
      <c r="H31" s="32">
        <f>H32+H33+H35+H36+H38+H39+H40+H42+H44</f>
        <v>0</v>
      </c>
      <c r="I31" s="32">
        <f>I32+I33+I35+I36+I38+I39+I40+I42+I44</f>
        <v>0</v>
      </c>
      <c r="J31" s="32">
        <f>J32+J33+J49</f>
        <v>0</v>
      </c>
      <c r="K31" s="32">
        <f>K32+K33+K49+K35+K42+K44+K45+K46</f>
        <v>0</v>
      </c>
      <c r="L31" s="32">
        <f>L32+L33+L36+L49+L35+L40+L42+L44+L45+L46+L47</f>
        <v>0</v>
      </c>
      <c r="M31" s="32">
        <f>M32+M33+M36+M49+M35+M40+M42+M44+M45+M46+M47+M41</f>
        <v>0</v>
      </c>
      <c r="N31" s="32">
        <f>N32+N33+N37+N49+N35+N40+N42+N44+N45+N46+N47</f>
        <v>0</v>
      </c>
      <c r="O31" s="32">
        <f t="shared" si="1"/>
        <v>37440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4" customFormat="1" ht="15">
      <c r="A32" s="19"/>
      <c r="B32" s="31" t="s">
        <v>16</v>
      </c>
      <c r="C32" s="33">
        <f>2790+4005+1350+1395+1350+1395+1395</f>
        <v>13680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2">
        <f t="shared" si="1"/>
        <v>13680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4" customFormat="1" ht="15">
      <c r="A33" s="19"/>
      <c r="B33" s="31" t="s">
        <v>43</v>
      </c>
      <c r="C33" s="33">
        <f>7160+500</f>
        <v>7660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2">
        <f t="shared" si="1"/>
        <v>7660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4" customFormat="1" ht="15">
      <c r="A34" s="19"/>
      <c r="B34" s="31" t="s">
        <v>84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2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4" customFormat="1" ht="15">
      <c r="A35" s="19"/>
      <c r="B35" s="31" t="s">
        <v>62</v>
      </c>
      <c r="C35" s="33">
        <v>3000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2">
        <f t="shared" si="1"/>
        <v>3000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5">
      <c r="A36" s="19"/>
      <c r="B36" s="31" t="s">
        <v>63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2">
        <f t="shared" si="1"/>
        <v>0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4" customFormat="1" ht="15">
      <c r="A37" s="19"/>
      <c r="B37" s="31" t="s">
        <v>90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2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4" customFormat="1" ht="15" customHeight="1">
      <c r="A38" s="19"/>
      <c r="B38" s="31" t="s">
        <v>64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2">
        <f t="shared" si="1"/>
        <v>0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4" customFormat="1" ht="15">
      <c r="A39" s="19"/>
      <c r="B39" s="31" t="s">
        <v>65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2">
        <f t="shared" si="1"/>
        <v>0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4" customFormat="1" ht="15">
      <c r="A40" s="19"/>
      <c r="B40" s="31" t="s">
        <v>66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2">
        <f t="shared" si="1"/>
        <v>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4" customFormat="1" ht="15">
      <c r="A41" s="19"/>
      <c r="B41" s="31" t="s">
        <v>87</v>
      </c>
      <c r="C41" s="33">
        <v>6500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2">
        <f t="shared" si="1"/>
        <v>6500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4" customFormat="1" ht="15">
      <c r="A42" s="19"/>
      <c r="B42" s="31" t="s">
        <v>78</v>
      </c>
      <c r="C42" s="33">
        <f>1900+1850</f>
        <v>3750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2">
        <f t="shared" si="1"/>
        <v>3750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14" customFormat="1" ht="15">
      <c r="A43" s="19"/>
      <c r="B43" s="31" t="s">
        <v>102</v>
      </c>
      <c r="C43" s="33">
        <v>1650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2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14" customFormat="1" ht="15">
      <c r="A44" s="19"/>
      <c r="B44" s="51" t="s">
        <v>109</v>
      </c>
      <c r="C44" s="33">
        <v>1200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2">
        <f t="shared" si="1"/>
        <v>1200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14" customFormat="1" ht="15">
      <c r="A45" s="19"/>
      <c r="B45" s="31" t="s">
        <v>46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2">
        <f t="shared" si="1"/>
        <v>0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14" customFormat="1" ht="0.75" customHeight="1">
      <c r="A46" s="19"/>
      <c r="B46" s="31" t="s">
        <v>24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2">
        <f t="shared" si="1"/>
        <v>0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14" customFormat="1" ht="15">
      <c r="A47" s="19"/>
      <c r="B47" s="31" t="s">
        <v>50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2">
        <f t="shared" si="1"/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14" customFormat="1" ht="15">
      <c r="A48" s="19"/>
      <c r="B48" s="31" t="s">
        <v>54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2">
        <f t="shared" si="1"/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14" customFormat="1" ht="15" customHeight="1">
      <c r="A49" s="19"/>
      <c r="B49" s="31" t="s">
        <v>36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2">
        <f t="shared" si="1"/>
        <v>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9" customFormat="1" ht="14.25" customHeight="1">
      <c r="A50" s="19"/>
      <c r="B50" s="40">
        <v>262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>
        <f t="shared" si="1"/>
        <v>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9" customFormat="1" ht="15.75" customHeight="1">
      <c r="A51" s="19"/>
      <c r="B51" s="42" t="s">
        <v>6</v>
      </c>
      <c r="C51" s="32">
        <f>C52+C55+C56+C54</f>
        <v>199579.2</v>
      </c>
      <c r="D51" s="32">
        <f>D52+D55+D56+D57</f>
        <v>0</v>
      </c>
      <c r="E51" s="32">
        <f>E52+E55+E56+E57</f>
        <v>0</v>
      </c>
      <c r="F51" s="32">
        <f>F52+F55+F56+F57</f>
        <v>0</v>
      </c>
      <c r="G51" s="32">
        <f>G52+G53+G54+G55+G56+G57</f>
        <v>0</v>
      </c>
      <c r="H51" s="32">
        <f>H52+H53+H55</f>
        <v>0</v>
      </c>
      <c r="I51" s="32">
        <f>I52+I55+I56+I57</f>
        <v>0</v>
      </c>
      <c r="J51" s="32">
        <f>J52+J55+J56+J57</f>
        <v>0</v>
      </c>
      <c r="K51" s="32">
        <f>K52+K55+K56+K57</f>
        <v>0</v>
      </c>
      <c r="L51" s="32">
        <f>L52+L53+L55+L56+L57</f>
        <v>0</v>
      </c>
      <c r="M51" s="32">
        <f>M52+M55+M56+M57</f>
        <v>0</v>
      </c>
      <c r="N51" s="32">
        <f>N52+N55+N56+N57</f>
        <v>0</v>
      </c>
      <c r="O51" s="32">
        <f t="shared" si="1"/>
        <v>199579.2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s="14" customFormat="1" ht="15">
      <c r="A52" s="19"/>
      <c r="B52" s="31" t="s">
        <v>19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2">
        <f t="shared" si="1"/>
        <v>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s="14" customFormat="1" ht="15">
      <c r="A53" s="19"/>
      <c r="B53" s="31" t="s">
        <v>67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2">
        <f t="shared" si="1"/>
        <v>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14" customFormat="1" ht="15">
      <c r="A54" s="19"/>
      <c r="B54" s="51" t="s">
        <v>107</v>
      </c>
      <c r="C54" s="33">
        <v>2752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2">
        <f t="shared" si="1"/>
        <v>2752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s="14" customFormat="1" ht="15">
      <c r="A55" s="19"/>
      <c r="B55" s="31" t="s">
        <v>18</v>
      </c>
      <c r="C55" s="33">
        <v>196827.2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2">
        <f t="shared" si="1"/>
        <v>196827.2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s="14" customFormat="1" ht="15" hidden="1">
      <c r="A56" s="19"/>
      <c r="B56" s="3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2">
        <f t="shared" si="1"/>
        <v>0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s="14" customFormat="1" ht="15" hidden="1">
      <c r="A57" s="19"/>
      <c r="B57" s="31" t="s">
        <v>19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2">
        <f t="shared" si="1"/>
        <v>0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s="9" customFormat="1" ht="15">
      <c r="A58" s="19"/>
      <c r="B58" s="40" t="s">
        <v>4</v>
      </c>
      <c r="C58" s="32">
        <f>C59</f>
        <v>23000</v>
      </c>
      <c r="D58" s="32"/>
      <c r="E58" s="32"/>
      <c r="F58" s="32"/>
      <c r="G58" s="32"/>
      <c r="H58" s="32">
        <f>H59+H60+H61+H62+H68</f>
        <v>0</v>
      </c>
      <c r="I58" s="32">
        <f>I59+I60+I61+I62+I63+I68</f>
        <v>0</v>
      </c>
      <c r="J58" s="32">
        <v>0</v>
      </c>
      <c r="K58" s="32">
        <f>K59+K60</f>
        <v>0</v>
      </c>
      <c r="L58" s="32">
        <f>L59+L60</f>
        <v>0</v>
      </c>
      <c r="M58" s="32">
        <f>M59+M60+M61+M62+M63+M67+M68</f>
        <v>0</v>
      </c>
      <c r="N58" s="32">
        <f>N64+N65+N66+N63+N67+N68</f>
        <v>0</v>
      </c>
      <c r="O58" s="32">
        <f t="shared" si="1"/>
        <v>23000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s="14" customFormat="1" ht="15">
      <c r="A59" s="19"/>
      <c r="B59" s="31" t="s">
        <v>101</v>
      </c>
      <c r="C59" s="33">
        <v>23000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2">
        <f t="shared" si="1"/>
        <v>23000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14" customFormat="1" ht="15">
      <c r="A60" s="19"/>
      <c r="B60" s="31" t="s">
        <v>68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2">
        <f t="shared" si="1"/>
        <v>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s="14" customFormat="1" ht="15">
      <c r="A61" s="19"/>
      <c r="B61" s="31" t="s">
        <v>70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>
        <f t="shared" si="1"/>
        <v>0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s="14" customFormat="1" ht="15">
      <c r="A62" s="19"/>
      <c r="B62" s="31" t="s">
        <v>71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2">
        <f t="shared" si="1"/>
        <v>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s="14" customFormat="1" ht="15">
      <c r="A63" s="19"/>
      <c r="B63" s="31" t="s">
        <v>79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2">
        <f t="shared" si="1"/>
        <v>0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s="14" customFormat="1" ht="15">
      <c r="A64" s="19"/>
      <c r="B64" s="31" t="s">
        <v>93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2">
        <f t="shared" si="1"/>
        <v>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s="14" customFormat="1" ht="15">
      <c r="A65" s="19"/>
      <c r="B65" s="31" t="s">
        <v>92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2">
        <f t="shared" si="1"/>
        <v>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s="14" customFormat="1" ht="15">
      <c r="A66" s="19"/>
      <c r="B66" s="31" t="s">
        <v>91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2">
        <f t="shared" si="1"/>
        <v>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s="14" customFormat="1" ht="15">
      <c r="A67" s="19"/>
      <c r="B67" s="31" t="s">
        <v>88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2">
        <f t="shared" si="1"/>
        <v>0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s="14" customFormat="1" ht="15">
      <c r="A68" s="19"/>
      <c r="B68" s="31" t="s">
        <v>69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2">
        <f t="shared" si="1"/>
        <v>0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s="9" customFormat="1" ht="15">
      <c r="A69" s="19"/>
      <c r="B69" s="42" t="s">
        <v>2</v>
      </c>
      <c r="C69" s="32">
        <f>C71+C75+C72</f>
        <v>278359.22</v>
      </c>
      <c r="D69" s="32">
        <f>D76+D81</f>
        <v>0</v>
      </c>
      <c r="E69" s="32"/>
      <c r="F69" s="32">
        <f>F76+F81+F77</f>
        <v>0</v>
      </c>
      <c r="G69" s="32">
        <f>G76+G81+G77</f>
        <v>0</v>
      </c>
      <c r="H69" s="32">
        <f>H70+H71+H72+H76+H73</f>
        <v>0</v>
      </c>
      <c r="I69" s="32">
        <f>I70+I71+I72+I76+I73+I74</f>
        <v>0</v>
      </c>
      <c r="J69" s="32">
        <f>J70+J71+J72+J76+J73+J653+J75</f>
        <v>0</v>
      </c>
      <c r="K69" s="32">
        <f>K70+K71+K72+K76+K73+K653+K75</f>
        <v>0</v>
      </c>
      <c r="L69" s="32">
        <f>L70+L71+L72+L76+L73+L653+L75</f>
        <v>0</v>
      </c>
      <c r="M69" s="32">
        <f>M76+M77+M78+M79+M80+M81</f>
        <v>0</v>
      </c>
      <c r="N69" s="32">
        <f>N70+N71+N72+N76+N73+N653+N75</f>
        <v>0</v>
      </c>
      <c r="O69" s="32">
        <f t="shared" si="1"/>
        <v>278359.22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15" s="19" customFormat="1" ht="15">
      <c r="B70" s="31" t="s">
        <v>72</v>
      </c>
      <c r="C70" s="32"/>
      <c r="D70" s="32"/>
      <c r="E70" s="32"/>
      <c r="F70" s="32"/>
      <c r="G70" s="32"/>
      <c r="H70" s="33"/>
      <c r="I70" s="32"/>
      <c r="J70" s="32"/>
      <c r="K70" s="32"/>
      <c r="L70" s="32"/>
      <c r="M70" s="32"/>
      <c r="N70" s="32"/>
      <c r="O70" s="32">
        <f t="shared" si="1"/>
        <v>0</v>
      </c>
    </row>
    <row r="71" spans="2:15" s="19" customFormat="1" ht="15">
      <c r="B71" s="31" t="s">
        <v>73</v>
      </c>
      <c r="C71" s="32">
        <f>8000+6600</f>
        <v>14600</v>
      </c>
      <c r="D71" s="32"/>
      <c r="E71" s="32"/>
      <c r="F71" s="32"/>
      <c r="G71" s="32"/>
      <c r="H71" s="33"/>
      <c r="I71" s="32"/>
      <c r="J71" s="32"/>
      <c r="K71" s="32"/>
      <c r="L71" s="32"/>
      <c r="M71" s="32"/>
      <c r="N71" s="32"/>
      <c r="O71" s="32">
        <f t="shared" si="1"/>
        <v>14600</v>
      </c>
    </row>
    <row r="72" spans="2:15" s="19" customFormat="1" ht="15">
      <c r="B72" s="31" t="s">
        <v>74</v>
      </c>
      <c r="C72" s="32">
        <v>9991</v>
      </c>
      <c r="D72" s="32"/>
      <c r="E72" s="32"/>
      <c r="F72" s="32"/>
      <c r="G72" s="32"/>
      <c r="H72" s="33"/>
      <c r="I72" s="32"/>
      <c r="J72" s="32"/>
      <c r="K72" s="32"/>
      <c r="L72" s="32"/>
      <c r="M72" s="32"/>
      <c r="N72" s="32"/>
      <c r="O72" s="32">
        <f t="shared" si="1"/>
        <v>9991</v>
      </c>
    </row>
    <row r="73" spans="2:15" s="19" customFormat="1" ht="15">
      <c r="B73" s="31" t="s">
        <v>76</v>
      </c>
      <c r="C73" s="32"/>
      <c r="D73" s="32"/>
      <c r="E73" s="32"/>
      <c r="F73" s="32"/>
      <c r="G73" s="32"/>
      <c r="H73" s="33"/>
      <c r="I73" s="32"/>
      <c r="J73" s="33"/>
      <c r="K73" s="33"/>
      <c r="L73" s="32"/>
      <c r="M73" s="32"/>
      <c r="N73" s="32"/>
      <c r="O73" s="32">
        <f t="shared" si="1"/>
        <v>0</v>
      </c>
    </row>
    <row r="74" spans="2:15" s="19" customFormat="1" ht="15">
      <c r="B74" s="31" t="s">
        <v>80</v>
      </c>
      <c r="C74" s="32"/>
      <c r="D74" s="32"/>
      <c r="E74" s="32"/>
      <c r="F74" s="32"/>
      <c r="G74" s="32"/>
      <c r="H74" s="33"/>
      <c r="I74" s="33"/>
      <c r="J74" s="33"/>
      <c r="K74" s="33"/>
      <c r="L74" s="32"/>
      <c r="M74" s="32"/>
      <c r="N74" s="32"/>
      <c r="O74" s="32">
        <f t="shared" si="1"/>
        <v>0</v>
      </c>
    </row>
    <row r="75" spans="2:15" s="19" customFormat="1" ht="15">
      <c r="B75" s="31" t="s">
        <v>83</v>
      </c>
      <c r="C75" s="32">
        <f>253739.22+9+20</f>
        <v>253768.22</v>
      </c>
      <c r="D75" s="32"/>
      <c r="E75" s="32"/>
      <c r="F75" s="32"/>
      <c r="G75" s="32"/>
      <c r="H75" s="33"/>
      <c r="I75" s="33"/>
      <c r="J75" s="33"/>
      <c r="K75" s="33"/>
      <c r="L75" s="33"/>
      <c r="M75" s="32"/>
      <c r="N75" s="32"/>
      <c r="O75" s="32">
        <f t="shared" si="1"/>
        <v>253768.22</v>
      </c>
    </row>
    <row r="76" spans="2:26" ht="15">
      <c r="B76" s="31" t="s">
        <v>75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2">
        <f t="shared" si="1"/>
        <v>0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.5" customHeight="1">
      <c r="B77" s="41" t="s">
        <v>29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2">
        <f t="shared" si="1"/>
        <v>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5" hidden="1">
      <c r="B78" s="41" t="s">
        <v>41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2">
        <f t="shared" si="1"/>
        <v>0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5" hidden="1">
      <c r="B79" s="31" t="s">
        <v>44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2">
        <f t="shared" si="1"/>
        <v>0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5" hidden="1">
      <c r="B80" s="31" t="s">
        <v>47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2">
        <f t="shared" si="1"/>
        <v>0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5" hidden="1">
      <c r="B81" s="41" t="s">
        <v>30</v>
      </c>
      <c r="C81" s="33"/>
      <c r="D81" s="33"/>
      <c r="E81" s="33">
        <v>4698</v>
      </c>
      <c r="F81" s="33"/>
      <c r="G81" s="33"/>
      <c r="H81" s="33"/>
      <c r="I81" s="33"/>
      <c r="J81" s="33"/>
      <c r="K81" s="33"/>
      <c r="L81" s="33"/>
      <c r="M81" s="33"/>
      <c r="N81" s="33"/>
      <c r="O81" s="32">
        <f t="shared" si="1"/>
        <v>4698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s="9" customFormat="1" ht="17.25" customHeight="1">
      <c r="A82" s="19"/>
      <c r="B82" s="42" t="s">
        <v>3</v>
      </c>
      <c r="C82" s="32">
        <f aca="true" t="shared" si="4" ref="C82:N82">C4+C7+C10+C11+C16+C21+C31+C50+C51+C58+C69+C17</f>
        <v>1810036.2499999998</v>
      </c>
      <c r="D82" s="32">
        <f t="shared" si="4"/>
        <v>0</v>
      </c>
      <c r="E82" s="32">
        <f t="shared" si="4"/>
        <v>0</v>
      </c>
      <c r="F82" s="32">
        <f t="shared" si="4"/>
        <v>0</v>
      </c>
      <c r="G82" s="32">
        <f t="shared" si="4"/>
        <v>0</v>
      </c>
      <c r="H82" s="32">
        <f t="shared" si="4"/>
        <v>0</v>
      </c>
      <c r="I82" s="32">
        <f t="shared" si="4"/>
        <v>0</v>
      </c>
      <c r="J82" s="32">
        <f t="shared" si="4"/>
        <v>0</v>
      </c>
      <c r="K82" s="32">
        <f t="shared" si="4"/>
        <v>0</v>
      </c>
      <c r="L82" s="32">
        <f t="shared" si="4"/>
        <v>0</v>
      </c>
      <c r="M82" s="32">
        <f t="shared" si="4"/>
        <v>0</v>
      </c>
      <c r="N82" s="32">
        <f t="shared" si="4"/>
        <v>0</v>
      </c>
      <c r="O82" s="32">
        <f t="shared" si="1"/>
        <v>1810036.2499999998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2:15" ht="1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4"/>
    </row>
    <row r="84" spans="2:15" ht="15">
      <c r="B84" s="43" t="s">
        <v>25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4" t="s">
        <v>95</v>
      </c>
    </row>
    <row r="85" spans="2:15" ht="15">
      <c r="B85" s="43" t="s">
        <v>15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4" t="s">
        <v>96</v>
      </c>
    </row>
    <row r="86" spans="2:15" ht="1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6"/>
    </row>
    <row r="87" spans="2:15" ht="1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7"/>
    </row>
    <row r="88" spans="2:15" ht="1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6"/>
    </row>
    <row r="89" spans="2:15" ht="1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6"/>
    </row>
    <row r="90" spans="2:15" ht="1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6"/>
    </row>
    <row r="91" spans="2:15" ht="1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6"/>
    </row>
    <row r="92" spans="2:15" ht="1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6"/>
    </row>
    <row r="93" spans="2:15" ht="1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6"/>
    </row>
    <row r="94" spans="2:15" ht="1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6"/>
    </row>
    <row r="95" spans="2:15" ht="1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6"/>
    </row>
    <row r="96" spans="2:15" ht="1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6"/>
    </row>
    <row r="97" spans="2:15" ht="1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6"/>
    </row>
    <row r="98" spans="2:15" ht="1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6"/>
    </row>
    <row r="99" spans="2:15" ht="1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6"/>
    </row>
    <row r="100" spans="2:15" ht="1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6"/>
    </row>
    <row r="101" spans="2:15" ht="1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6"/>
    </row>
    <row r="102" spans="2:15" ht="1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6"/>
    </row>
    <row r="103" spans="2:15" ht="1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6"/>
    </row>
    <row r="104" spans="2:15" ht="1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6"/>
    </row>
    <row r="105" spans="2:15" ht="1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6"/>
    </row>
    <row r="106" spans="2:15" ht="1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6"/>
    </row>
    <row r="107" spans="2:15" ht="1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6"/>
    </row>
    <row r="108" spans="2:15" ht="1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6"/>
    </row>
    <row r="109" spans="2:15" ht="1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</row>
    <row r="110" spans="2:15" ht="1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6"/>
    </row>
    <row r="111" spans="2:15" ht="1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6"/>
    </row>
    <row r="112" spans="2:15" ht="1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6"/>
    </row>
    <row r="113" spans="2:15" ht="1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6"/>
    </row>
    <row r="114" spans="2:15" ht="1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6"/>
    </row>
    <row r="115" spans="2:15" ht="1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6"/>
    </row>
    <row r="116" spans="2:15" ht="1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</row>
    <row r="117" spans="2:15" ht="1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</row>
    <row r="118" spans="2:15" ht="1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6"/>
    </row>
    <row r="119" spans="2:15" ht="1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6"/>
    </row>
    <row r="120" spans="2:15" ht="1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6"/>
    </row>
    <row r="121" spans="2:15" ht="1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6"/>
    </row>
    <row r="122" spans="2:15" ht="1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6"/>
    </row>
    <row r="123" spans="2:15" ht="1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6"/>
    </row>
    <row r="124" spans="2:15" ht="1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6"/>
    </row>
    <row r="125" spans="2:15" ht="1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6"/>
    </row>
    <row r="126" spans="2:15" ht="1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6"/>
    </row>
    <row r="127" spans="2:15" ht="1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6"/>
    </row>
    <row r="128" spans="2:15" ht="1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</row>
    <row r="129" spans="2:15" ht="1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6"/>
    </row>
    <row r="130" spans="2:15" ht="1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6"/>
    </row>
    <row r="131" spans="2:15" ht="1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6"/>
    </row>
    <row r="132" spans="2:15" ht="1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6"/>
    </row>
    <row r="133" spans="2:15" ht="1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6"/>
    </row>
    <row r="134" spans="2:15" ht="1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6"/>
    </row>
    <row r="135" spans="2:15" ht="1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6"/>
    </row>
    <row r="136" spans="2:15" ht="1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6"/>
    </row>
    <row r="137" spans="2:15" ht="1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6"/>
    </row>
    <row r="138" spans="2:15" ht="1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6"/>
    </row>
    <row r="139" spans="2:15" ht="1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6"/>
    </row>
    <row r="140" spans="2:15" ht="1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6"/>
    </row>
    <row r="141" spans="2:15" ht="1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6"/>
    </row>
    <row r="142" spans="2:15" ht="1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6"/>
    </row>
    <row r="143" spans="2:15" ht="1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6"/>
    </row>
    <row r="144" spans="2:15" ht="1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6"/>
    </row>
    <row r="145" spans="2:15" ht="1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6"/>
    </row>
    <row r="146" spans="2:15" ht="1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6"/>
    </row>
  </sheetData>
  <sheetProtection/>
  <mergeCells count="2">
    <mergeCell ref="B1:O1"/>
    <mergeCell ref="B2:O2"/>
  </mergeCells>
  <printOptions/>
  <pageMargins left="0.21" right="0" top="0.1968503937007874" bottom="0.1968503937007874" header="0.1968503937007874" footer="0.1968503937007874"/>
  <pageSetup horizontalDpi="600" verticalDpi="600" orientation="portrait" paperSize="9" scale="7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view="pageBreakPreview" zoomScale="120" zoomScaleSheetLayoutView="120" zoomScalePageLayoutView="0" workbookViewId="0" topLeftCell="A25">
      <selection activeCell="B41" sqref="B41"/>
    </sheetView>
  </sheetViews>
  <sheetFormatPr defaultColWidth="9.140625" defaultRowHeight="12.75"/>
  <cols>
    <col min="1" max="1" width="38.7109375" style="48" customWidth="1"/>
    <col min="2" max="2" width="10.7109375" style="48" customWidth="1"/>
    <col min="3" max="3" width="12.00390625" style="48" hidden="1" customWidth="1"/>
    <col min="4" max="4" width="11.8515625" style="48" hidden="1" customWidth="1"/>
    <col min="5" max="5" width="11.28125" style="48" hidden="1" customWidth="1"/>
    <col min="6" max="13" width="13.28125" style="48" hidden="1" customWidth="1"/>
    <col min="14" max="14" width="21.140625" style="49" customWidth="1"/>
    <col min="15" max="16384" width="9.140625" style="1" customWidth="1"/>
  </cols>
  <sheetData>
    <row r="1" spans="1:14" ht="48" customHeight="1">
      <c r="A1" s="52" t="s">
        <v>98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4" customHeight="1">
      <c r="A2" s="53" t="s">
        <v>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25" s="5" customFormat="1" ht="60" customHeight="1">
      <c r="A3" s="38"/>
      <c r="B3" s="38" t="s">
        <v>48</v>
      </c>
      <c r="C3" s="38" t="s">
        <v>26</v>
      </c>
      <c r="D3" s="38" t="s">
        <v>27</v>
      </c>
      <c r="E3" s="38" t="s">
        <v>34</v>
      </c>
      <c r="F3" s="38" t="s">
        <v>35</v>
      </c>
      <c r="G3" s="38" t="s">
        <v>37</v>
      </c>
      <c r="H3" s="38" t="s">
        <v>38</v>
      </c>
      <c r="I3" s="38" t="s">
        <v>42</v>
      </c>
      <c r="J3" s="38" t="s">
        <v>45</v>
      </c>
      <c r="K3" s="38" t="s">
        <v>48</v>
      </c>
      <c r="L3" s="38" t="s">
        <v>51</v>
      </c>
      <c r="M3" s="38" t="s">
        <v>52</v>
      </c>
      <c r="N3" s="39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">
      <c r="A4" s="40" t="s">
        <v>7</v>
      </c>
      <c r="B4" s="32">
        <f aca="true" t="shared" si="0" ref="B4:H4">B5+B6</f>
        <v>0</v>
      </c>
      <c r="C4" s="32">
        <f t="shared" si="0"/>
        <v>0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>G5+G6</f>
        <v>0</v>
      </c>
      <c r="H4" s="32">
        <f t="shared" si="0"/>
        <v>0</v>
      </c>
      <c r="I4" s="32">
        <f>I5+I6</f>
        <v>0</v>
      </c>
      <c r="J4" s="32">
        <f>J5+J6</f>
        <v>0</v>
      </c>
      <c r="K4" s="32">
        <f>K5+K6</f>
        <v>0</v>
      </c>
      <c r="L4" s="32">
        <f>L5+L6</f>
        <v>0</v>
      </c>
      <c r="M4" s="32">
        <f>M5+M6</f>
        <v>0</v>
      </c>
      <c r="N4" s="32">
        <f>B4+C4+F4+D4+H4+G4+L4+I4+J4+K4+M4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">
      <c r="A5" s="41" t="s">
        <v>8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2">
        <f aca="true" t="shared" si="1" ref="N5:N43">B5+C5+F5+D5+H5+G5+L5+I5+J5+K5+M5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">
      <c r="A6" s="41" t="s">
        <v>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2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">
      <c r="A7" s="40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>
      <c r="A8" s="4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2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4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2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">
      <c r="A10" s="40">
        <v>213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">
      <c r="A11" s="40">
        <v>221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40">
        <v>222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40" t="s">
        <v>11</v>
      </c>
      <c r="B13" s="32">
        <f aca="true" t="shared" si="2" ref="B13:H13">B14+B15+B16</f>
        <v>0</v>
      </c>
      <c r="C13" s="32">
        <f t="shared" si="2"/>
        <v>0</v>
      </c>
      <c r="D13" s="32">
        <f t="shared" si="2"/>
        <v>0</v>
      </c>
      <c r="E13" s="32">
        <f t="shared" si="2"/>
        <v>0</v>
      </c>
      <c r="F13" s="32">
        <f t="shared" si="2"/>
        <v>0</v>
      </c>
      <c r="G13" s="32">
        <f>G14+G15+G16</f>
        <v>0</v>
      </c>
      <c r="H13" s="32">
        <f t="shared" si="2"/>
        <v>0</v>
      </c>
      <c r="I13" s="32">
        <f>I14+I15+I16</f>
        <v>0</v>
      </c>
      <c r="J13" s="32">
        <f>J14+J15+J16</f>
        <v>0</v>
      </c>
      <c r="K13" s="32">
        <f>K14+K15+K16</f>
        <v>0</v>
      </c>
      <c r="L13" s="32">
        <f>L14+L15+L16</f>
        <v>0</v>
      </c>
      <c r="M13" s="32">
        <f>M14+M15+M16</f>
        <v>0</v>
      </c>
      <c r="N13" s="32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31" t="s">
        <v>12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f t="shared" si="1"/>
        <v>0</v>
      </c>
    </row>
    <row r="15" spans="1:14" s="8" customFormat="1" ht="21" customHeight="1">
      <c r="A15" s="31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>
        <f t="shared" si="1"/>
        <v>0</v>
      </c>
    </row>
    <row r="16" spans="1:14" s="8" customFormat="1" ht="21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>
        <f t="shared" si="1"/>
        <v>0</v>
      </c>
    </row>
    <row r="17" spans="1:25" s="9" customFormat="1" ht="27" customHeight="1">
      <c r="A17" s="42" t="s">
        <v>0</v>
      </c>
      <c r="B17" s="32">
        <f aca="true" t="shared" si="3" ref="B17:H17">B18+B19+B20+B21+B22+B24</f>
        <v>0</v>
      </c>
      <c r="C17" s="32">
        <f t="shared" si="3"/>
        <v>0</v>
      </c>
      <c r="D17" s="32">
        <f t="shared" si="3"/>
        <v>0</v>
      </c>
      <c r="E17" s="32">
        <f t="shared" si="3"/>
        <v>0</v>
      </c>
      <c r="F17" s="32">
        <f t="shared" si="3"/>
        <v>0</v>
      </c>
      <c r="G17" s="32">
        <f>G18+G19+G20+G21+G22+G24</f>
        <v>0</v>
      </c>
      <c r="H17" s="32">
        <f t="shared" si="3"/>
        <v>0</v>
      </c>
      <c r="I17" s="32">
        <f>I18+I19+I20+I21+I22+I24</f>
        <v>0</v>
      </c>
      <c r="J17" s="32">
        <f>J18+J19+J20+J21+J22+J24</f>
        <v>0</v>
      </c>
      <c r="K17" s="32">
        <f>K18+K19+K20+K21+K22+K24</f>
        <v>0</v>
      </c>
      <c r="L17" s="32">
        <f>L18+L19+L20+L21+L22+L24</f>
        <v>0</v>
      </c>
      <c r="M17" s="32">
        <f>M18+M19+M20+M21+M22+M24</f>
        <v>0</v>
      </c>
      <c r="N17" s="32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>
      <c r="A18" s="31" t="s">
        <v>17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2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>
      <c r="A19" s="31" t="s">
        <v>21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2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31" t="s">
        <v>22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2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>
      <c r="A21" s="31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2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>
      <c r="A22" s="31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2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>
      <c r="A23" s="31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2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>
      <c r="A24" s="3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2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">
      <c r="A25" s="42" t="s">
        <v>1</v>
      </c>
      <c r="B25" s="32">
        <f aca="true" t="shared" si="4" ref="B25:H25">B26+B27+B28</f>
        <v>0</v>
      </c>
      <c r="C25" s="32">
        <f t="shared" si="4"/>
        <v>0</v>
      </c>
      <c r="D25" s="32">
        <f t="shared" si="4"/>
        <v>0</v>
      </c>
      <c r="E25" s="32">
        <f t="shared" si="4"/>
        <v>0</v>
      </c>
      <c r="F25" s="32">
        <f t="shared" si="4"/>
        <v>0</v>
      </c>
      <c r="G25" s="32">
        <f>G26+G27+G28</f>
        <v>0</v>
      </c>
      <c r="H25" s="32">
        <f t="shared" si="4"/>
        <v>0</v>
      </c>
      <c r="I25" s="32">
        <f>I26+I27+I28</f>
        <v>0</v>
      </c>
      <c r="J25" s="32">
        <f>J26+J27+J28</f>
        <v>0</v>
      </c>
      <c r="K25" s="32">
        <f>K26+K27+K28</f>
        <v>0</v>
      </c>
      <c r="L25" s="32">
        <f>L26+L27+L28</f>
        <v>0</v>
      </c>
      <c r="M25" s="32">
        <f>M26+M27+M28</f>
        <v>0</v>
      </c>
      <c r="N25" s="32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">
      <c r="A26" s="31" t="s">
        <v>16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2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">
      <c r="A27" s="31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2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">
      <c r="A28" s="31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2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">
      <c r="A29" s="40">
        <v>262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">
      <c r="A30" s="42" t="s">
        <v>6</v>
      </c>
      <c r="B30" s="32">
        <f aca="true" t="shared" si="5" ref="B30:H30">B31+B32+B33</f>
        <v>0</v>
      </c>
      <c r="C30" s="32">
        <f t="shared" si="5"/>
        <v>0</v>
      </c>
      <c r="D30" s="32">
        <f t="shared" si="5"/>
        <v>0</v>
      </c>
      <c r="E30" s="32">
        <f t="shared" si="5"/>
        <v>0</v>
      </c>
      <c r="F30" s="32">
        <f t="shared" si="5"/>
        <v>0</v>
      </c>
      <c r="G30" s="32">
        <f>G31+G32+G33</f>
        <v>0</v>
      </c>
      <c r="H30" s="32">
        <f t="shared" si="5"/>
        <v>0</v>
      </c>
      <c r="I30" s="32">
        <f>I31+I32+I33</f>
        <v>0</v>
      </c>
      <c r="J30" s="32">
        <f>J31+J32+J33</f>
        <v>0</v>
      </c>
      <c r="K30" s="32">
        <f>K31+K32+K33</f>
        <v>0</v>
      </c>
      <c r="L30" s="32">
        <f>L31+L32+L33</f>
        <v>0</v>
      </c>
      <c r="M30" s="32">
        <f>M31+M32+M33</f>
        <v>0</v>
      </c>
      <c r="N30" s="32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">
      <c r="A31" s="31" t="s">
        <v>14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2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">
      <c r="A32" s="31" t="s">
        <v>18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2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">
      <c r="A33" s="31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2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">
      <c r="A34" s="3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2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">
      <c r="A35" s="40" t="s">
        <v>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">
      <c r="A36" s="41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">
      <c r="A37" s="4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">
      <c r="A38" s="41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2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">
      <c r="A39" s="42" t="s">
        <v>2</v>
      </c>
      <c r="B39" s="32">
        <f aca="true" t="shared" si="6" ref="B39:H39">B40+B42</f>
        <v>61454.2</v>
      </c>
      <c r="C39" s="32">
        <f t="shared" si="6"/>
        <v>0</v>
      </c>
      <c r="D39" s="32">
        <f t="shared" si="6"/>
        <v>0</v>
      </c>
      <c r="E39" s="32">
        <f t="shared" si="6"/>
        <v>0</v>
      </c>
      <c r="F39" s="32">
        <f t="shared" si="6"/>
        <v>0</v>
      </c>
      <c r="G39" s="32">
        <f>G40+G42</f>
        <v>0</v>
      </c>
      <c r="H39" s="32">
        <f t="shared" si="6"/>
        <v>0</v>
      </c>
      <c r="I39" s="32">
        <f>I40+I42</f>
        <v>0</v>
      </c>
      <c r="J39" s="32">
        <f>J40+J42</f>
        <v>0</v>
      </c>
      <c r="K39" s="32">
        <f>K40+K42</f>
        <v>0</v>
      </c>
      <c r="L39" s="32">
        <f>L40+L42</f>
        <v>0</v>
      </c>
      <c r="M39" s="32">
        <f>M40+M42+M41</f>
        <v>0</v>
      </c>
      <c r="N39" s="32">
        <f t="shared" si="1"/>
        <v>61454.2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">
      <c r="A40" s="41" t="s">
        <v>20</v>
      </c>
      <c r="B40" s="33">
        <v>61454.2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2">
        <f t="shared" si="1"/>
        <v>61454.2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">
      <c r="A41" s="41" t="s">
        <v>56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">
      <c r="A42" s="41" t="s">
        <v>55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2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9" customFormat="1" ht="34.5" customHeight="1">
      <c r="A43" s="42" t="s">
        <v>3</v>
      </c>
      <c r="B43" s="32">
        <f aca="true" t="shared" si="7" ref="B43:H43">B4+B7+B10+B11+B12+B17+B25+B29+B30+B35+B39+B13</f>
        <v>61454.2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>G4+G7+G10+G11+G12+G17+G25+G29+G30+G35+G39+G13</f>
        <v>0</v>
      </c>
      <c r="H43" s="32">
        <f t="shared" si="7"/>
        <v>0</v>
      </c>
      <c r="I43" s="32">
        <f>I4+I7+I10+I11+I12+I17+I25+I29+I30+I35+I39+I13</f>
        <v>0</v>
      </c>
      <c r="J43" s="32">
        <f>J4+J7+J10+J11+J12+J17+J25+J29+J30+J35+J39+J13</f>
        <v>0</v>
      </c>
      <c r="K43" s="32">
        <f>K4+K7+K10+K11+K12+K17+K25+K29+K30+K35+K39+K13</f>
        <v>0</v>
      </c>
      <c r="L43" s="32">
        <f>L4+L7+L10+L11+L12+L17+L25+L29+L30+L35+L39+L13</f>
        <v>0</v>
      </c>
      <c r="M43" s="32">
        <f>M4+M7+M10+M11+M12+M17+M25+M29+M30+M35+M39+M13</f>
        <v>0</v>
      </c>
      <c r="N43" s="32">
        <f t="shared" si="1"/>
        <v>61454.2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14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</row>
    <row r="45" spans="1:14" ht="15">
      <c r="A45" s="43" t="s">
        <v>25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 t="s">
        <v>95</v>
      </c>
    </row>
    <row r="46" spans="1:14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</row>
    <row r="47" spans="1:14" ht="15">
      <c r="A47" s="43" t="s">
        <v>15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 t="s">
        <v>96</v>
      </c>
    </row>
    <row r="49" ht="15">
      <c r="N49" s="50"/>
    </row>
  </sheetData>
  <sheetProtection/>
  <mergeCells count="2">
    <mergeCell ref="A1:N1"/>
    <mergeCell ref="A2:N2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2" width="34.57421875" style="15" customWidth="1"/>
    <col min="3" max="3" width="11.8515625" style="15" hidden="1" customWidth="1"/>
    <col min="4" max="4" width="18.421875" style="15" hidden="1" customWidth="1"/>
    <col min="5" max="5" width="13.8515625" style="15" hidden="1" customWidth="1"/>
    <col min="6" max="6" width="11.28125" style="15" hidden="1" customWidth="1"/>
    <col min="7" max="7" width="10.28125" style="15" hidden="1" customWidth="1"/>
    <col min="8" max="12" width="13.00390625" style="15" hidden="1" customWidth="1"/>
    <col min="13" max="13" width="12.421875" style="15" hidden="1" customWidth="1"/>
    <col min="14" max="14" width="18.140625" style="16" customWidth="1"/>
    <col min="15" max="16384" width="9.140625" style="1" customWidth="1"/>
  </cols>
  <sheetData>
    <row r="1" spans="1:14" ht="48" customHeight="1">
      <c r="A1" s="54" t="s">
        <v>99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4" customHeight="1">
      <c r="A2" s="55" t="s">
        <v>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25" s="5" customFormat="1" ht="26.25" customHeight="1">
      <c r="A3" s="2"/>
      <c r="B3" s="2" t="s">
        <v>48</v>
      </c>
      <c r="C3" s="2" t="s">
        <v>26</v>
      </c>
      <c r="D3" s="2" t="s">
        <v>27</v>
      </c>
      <c r="E3" s="2" t="s">
        <v>34</v>
      </c>
      <c r="F3" s="2" t="s">
        <v>35</v>
      </c>
      <c r="G3" s="2" t="s">
        <v>37</v>
      </c>
      <c r="H3" s="2" t="s">
        <v>38</v>
      </c>
      <c r="I3" s="2" t="s">
        <v>42</v>
      </c>
      <c r="J3" s="2" t="s">
        <v>45</v>
      </c>
      <c r="K3" s="2" t="s">
        <v>48</v>
      </c>
      <c r="L3" s="2" t="s">
        <v>51</v>
      </c>
      <c r="M3" s="2" t="s">
        <v>52</v>
      </c>
      <c r="N3" s="3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.75">
      <c r="A4" s="6" t="s">
        <v>7</v>
      </c>
      <c r="B4" s="7">
        <f aca="true" t="shared" si="0" ref="B4:H4">B5+B6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>G5+G6</f>
        <v>0</v>
      </c>
      <c r="H4" s="7">
        <f t="shared" si="0"/>
        <v>0</v>
      </c>
      <c r="I4" s="7">
        <f>I5+I6</f>
        <v>0</v>
      </c>
      <c r="J4" s="7">
        <f>J5+J6</f>
        <v>0</v>
      </c>
      <c r="K4" s="7">
        <f>K5+K6</f>
        <v>0</v>
      </c>
      <c r="L4" s="7">
        <f>L5+L6</f>
        <v>0</v>
      </c>
      <c r="M4" s="7">
        <f>M5+M6</f>
        <v>0</v>
      </c>
      <c r="N4" s="7">
        <f>B4+C4+E4+D4+F4+H4+G4+M4+I4+J4+K4+L4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.75">
      <c r="A5" s="10" t="s">
        <v>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7">
        <f aca="true" t="shared" si="1" ref="N5:N42">B5+C5+E5+D5+F5+H5+G5+M5+I5+J5+K5+L5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.75">
      <c r="A10" s="6">
        <v>213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6">
        <v>222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6" t="s">
        <v>11</v>
      </c>
      <c r="B13" s="7">
        <f aca="true" t="shared" si="2" ref="B13:H13">B14+B15+B16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>G14+G15+G16</f>
        <v>0</v>
      </c>
      <c r="H13" s="7">
        <f t="shared" si="2"/>
        <v>0</v>
      </c>
      <c r="I13" s="7">
        <f>I14+I15+I16</f>
        <v>0</v>
      </c>
      <c r="J13" s="7">
        <f>J14+J15+J16</f>
        <v>0</v>
      </c>
      <c r="K13" s="7">
        <f>K14+K15+K16</f>
        <v>0</v>
      </c>
      <c r="L13" s="7">
        <f>L14+L15+L16</f>
        <v>0</v>
      </c>
      <c r="M13" s="7">
        <f>M14+M15+M16</f>
        <v>0</v>
      </c>
      <c r="N13" s="7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17" t="s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7">
        <f t="shared" si="1"/>
        <v>0</v>
      </c>
    </row>
    <row r="15" spans="1:14" s="8" customFormat="1" ht="21" customHeight="1">
      <c r="A15" s="17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>
        <f t="shared" si="1"/>
        <v>0</v>
      </c>
    </row>
    <row r="16" spans="1:14" s="8" customFormat="1" ht="21" customHeight="1" hidden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>
        <f t="shared" si="1"/>
        <v>0</v>
      </c>
    </row>
    <row r="17" spans="1:25" s="9" customFormat="1" ht="27" customHeight="1">
      <c r="A17" s="13" t="s">
        <v>0</v>
      </c>
      <c r="B17" s="7">
        <f aca="true" t="shared" si="3" ref="B17:H17">B18+B19+B20+B21+B22+B24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>G18+G19+G20+G21+G22+G24</f>
        <v>0</v>
      </c>
      <c r="H17" s="7">
        <f t="shared" si="3"/>
        <v>0</v>
      </c>
      <c r="I17" s="7">
        <f>I18+I19+I20+I21+I22+I24</f>
        <v>0</v>
      </c>
      <c r="J17" s="7">
        <f>J18+J19+J20+J21+J22+J24</f>
        <v>0</v>
      </c>
      <c r="K17" s="7">
        <f>K18+K19+K20+K21+K22+K24</f>
        <v>0</v>
      </c>
      <c r="L17" s="7">
        <f>L18+L19+L20+L21+L22+L24</f>
        <v>0</v>
      </c>
      <c r="M17" s="7">
        <f>M18+M19+M20+M21+M22+M24</f>
        <v>0</v>
      </c>
      <c r="N17" s="7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>
      <c r="A18" s="17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>
      <c r="A19" s="17" t="s">
        <v>21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17" t="s">
        <v>31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7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>
      <c r="A22" s="17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hidden="1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hidden="1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.75">
      <c r="A25" s="13" t="s">
        <v>1</v>
      </c>
      <c r="B25" s="7">
        <f aca="true" t="shared" si="4" ref="B25:H25">B26+B27+B28</f>
        <v>0</v>
      </c>
      <c r="C25" s="7">
        <f t="shared" si="4"/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>G26+G27+G28</f>
        <v>0</v>
      </c>
      <c r="H25" s="7">
        <f t="shared" si="4"/>
        <v>0</v>
      </c>
      <c r="I25" s="7">
        <f>I26+I27+I28</f>
        <v>0</v>
      </c>
      <c r="J25" s="7">
        <f>J26+J27+J28</f>
        <v>0</v>
      </c>
      <c r="K25" s="7">
        <f>K26+K27+K28</f>
        <v>0</v>
      </c>
      <c r="L25" s="7">
        <f>L26+L27+L28</f>
        <v>0</v>
      </c>
      <c r="M25" s="7">
        <f>M26+M27+M28</f>
        <v>0</v>
      </c>
      <c r="N25" s="7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.75">
      <c r="A26" s="17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.75">
      <c r="A27" s="17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.75" hidden="1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.75">
      <c r="A29" s="6">
        <v>262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.75">
      <c r="A30" s="13" t="s">
        <v>6</v>
      </c>
      <c r="B30" s="7">
        <f>B31+B32+B33</f>
        <v>0</v>
      </c>
      <c r="C30" s="7">
        <f>C31+C32+C33</f>
        <v>0</v>
      </c>
      <c r="D30" s="7">
        <f aca="true" t="shared" si="5" ref="D30:M30">D31+D32+D33+D34</f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>I31+I32+I33+I34</f>
        <v>0</v>
      </c>
      <c r="J30" s="7">
        <f>J31+J32+J33+J34</f>
        <v>0</v>
      </c>
      <c r="K30" s="7">
        <f>K31+K32+K33+K34</f>
        <v>0</v>
      </c>
      <c r="L30" s="7">
        <f>L31+L32+L33+L34</f>
        <v>0</v>
      </c>
      <c r="M30" s="7">
        <f t="shared" si="5"/>
        <v>0</v>
      </c>
      <c r="N30" s="7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 t="s">
        <v>32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.75" hidden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.75" hidden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.75">
      <c r="A35" s="6" t="s">
        <v>4</v>
      </c>
      <c r="B35" s="7">
        <f>B36</f>
        <v>0</v>
      </c>
      <c r="C35" s="7"/>
      <c r="D35" s="7"/>
      <c r="E35" s="7"/>
      <c r="F35" s="7"/>
      <c r="G35" s="7"/>
      <c r="H35" s="7"/>
      <c r="I35" s="7"/>
      <c r="J35" s="7">
        <f>J36+J37+J38+J39</f>
        <v>0</v>
      </c>
      <c r="K35" s="7"/>
      <c r="L35" s="7"/>
      <c r="M35" s="7"/>
      <c r="N35" s="7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.75">
      <c r="A36" s="17" t="s">
        <v>101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.75" hidden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.75" hidden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.75">
      <c r="A39" s="13" t="s">
        <v>2</v>
      </c>
      <c r="B39" s="7">
        <f aca="true" t="shared" si="6" ref="B39:H39">B40+B41</f>
        <v>0</v>
      </c>
      <c r="C39" s="7">
        <f t="shared" si="6"/>
        <v>0</v>
      </c>
      <c r="D39" s="7">
        <f t="shared" si="6"/>
        <v>0</v>
      </c>
      <c r="E39" s="7">
        <f t="shared" si="6"/>
        <v>0</v>
      </c>
      <c r="F39" s="7">
        <f t="shared" si="6"/>
        <v>0</v>
      </c>
      <c r="G39" s="7">
        <f>G40+G41</f>
        <v>0</v>
      </c>
      <c r="H39" s="7">
        <f t="shared" si="6"/>
        <v>0</v>
      </c>
      <c r="I39" s="7">
        <f>I40+I41</f>
        <v>0</v>
      </c>
      <c r="J39" s="7">
        <f>J40+J41</f>
        <v>0</v>
      </c>
      <c r="K39" s="7">
        <f>K40+K41</f>
        <v>0</v>
      </c>
      <c r="L39" s="7">
        <f>L40+L41</f>
        <v>0</v>
      </c>
      <c r="M39" s="7">
        <f>M40+M41</f>
        <v>0</v>
      </c>
      <c r="N39" s="7">
        <f t="shared" si="1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hidden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7">
        <f t="shared" si="1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hidden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>
        <f t="shared" si="1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34.5" customHeight="1">
      <c r="A42" s="13" t="s">
        <v>3</v>
      </c>
      <c r="B42" s="7">
        <f aca="true" t="shared" si="7" ref="B42:H42">B4+B7+B10+B11+B12+B17+B25+B29+B30+B35+B39+B13</f>
        <v>0</v>
      </c>
      <c r="C42" s="7">
        <f t="shared" si="7"/>
        <v>0</v>
      </c>
      <c r="D42" s="7">
        <f t="shared" si="7"/>
        <v>0</v>
      </c>
      <c r="E42" s="7">
        <f t="shared" si="7"/>
        <v>0</v>
      </c>
      <c r="F42" s="7">
        <f t="shared" si="7"/>
        <v>0</v>
      </c>
      <c r="G42" s="7">
        <f>G4+G7+G10+G11+G12+G17+G25+G29+G30+G35+G39+G13</f>
        <v>0</v>
      </c>
      <c r="H42" s="7">
        <f t="shared" si="7"/>
        <v>0</v>
      </c>
      <c r="I42" s="7">
        <f>I4+I7+I10+I11+I12+I17+I25+I29+I30+I35+I39+I13</f>
        <v>0</v>
      </c>
      <c r="J42" s="7">
        <f>J4+J7+J10+J11+J12+J17+J25+J29+J30+J35+J39+J13</f>
        <v>0</v>
      </c>
      <c r="K42" s="7">
        <f>K4+K7+K10+K11+K12+K17+K25+K29+K30+K35+K39+K13</f>
        <v>0</v>
      </c>
      <c r="L42" s="7">
        <f>L4+L7+L10+L11+L12+L17+L25+L29+L30+L35+L39+L13</f>
        <v>0</v>
      </c>
      <c r="M42" s="7">
        <f>M4+M7+M10+M11+M12+M17+M25+M29+M30+M35+M39+M13</f>
        <v>0</v>
      </c>
      <c r="N42" s="7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4" spans="1:14" ht="30" customHeight="1">
      <c r="A44" s="15" t="s">
        <v>25</v>
      </c>
      <c r="M44" s="56" t="s">
        <v>95</v>
      </c>
      <c r="N44" s="56"/>
    </row>
    <row r="46" spans="1:14" ht="15">
      <c r="A46" s="15" t="s">
        <v>15</v>
      </c>
      <c r="M46" s="57" t="s">
        <v>96</v>
      </c>
      <c r="N46" s="57"/>
    </row>
    <row r="48" ht="15">
      <c r="N48" s="18"/>
    </row>
  </sheetData>
  <sheetProtection/>
  <mergeCells count="4">
    <mergeCell ref="A1:N1"/>
    <mergeCell ref="A2:N2"/>
    <mergeCell ref="M44:N44"/>
    <mergeCell ref="M46:N46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9"/>
  <sheetViews>
    <sheetView view="pageBreakPreview" zoomScale="130" zoomScaleSheetLayoutView="130" zoomScalePageLayoutView="0" workbookViewId="0" topLeftCell="A1">
      <selection activeCell="E15" sqref="E15"/>
    </sheetView>
  </sheetViews>
  <sheetFormatPr defaultColWidth="9.140625" defaultRowHeight="12.75"/>
  <cols>
    <col min="1" max="1" width="0.71875" style="1" customWidth="1"/>
    <col min="2" max="3" width="9.140625" style="1" hidden="1" customWidth="1"/>
    <col min="4" max="4" width="37.00390625" style="15" customWidth="1"/>
    <col min="5" max="5" width="20.7109375" style="15" customWidth="1"/>
    <col min="6" max="6" width="7.8515625" style="15" hidden="1" customWidth="1"/>
    <col min="7" max="7" width="6.7109375" style="15" hidden="1" customWidth="1"/>
    <col min="8" max="8" width="7.28125" style="15" hidden="1" customWidth="1"/>
    <col min="9" max="9" width="5.7109375" style="15" hidden="1" customWidth="1"/>
    <col min="10" max="10" width="6.8515625" style="15" hidden="1" customWidth="1"/>
    <col min="11" max="11" width="8.7109375" style="15" hidden="1" customWidth="1"/>
    <col min="12" max="12" width="8.8515625" style="15" hidden="1" customWidth="1"/>
    <col min="13" max="13" width="11.57421875" style="15" hidden="1" customWidth="1"/>
    <col min="14" max="14" width="11.28125" style="15" hidden="1" customWidth="1"/>
    <col min="15" max="15" width="11.421875" style="15" hidden="1" customWidth="1"/>
    <col min="16" max="16" width="11.28125" style="15" hidden="1" customWidth="1"/>
    <col min="17" max="17" width="23.57421875" style="16" customWidth="1"/>
    <col min="18" max="16384" width="9.140625" style="1" customWidth="1"/>
  </cols>
  <sheetData>
    <row r="1" spans="1:17" ht="1.5" customHeight="1">
      <c r="A1" s="28"/>
      <c r="B1" s="28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23.25" customHeight="1">
      <c r="A2" s="58" t="s">
        <v>94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8"/>
      <c r="P2" s="28"/>
      <c r="Q2" s="28"/>
    </row>
    <row r="3" spans="1:17" ht="14.25" customHeight="1">
      <c r="A3" s="59" t="s">
        <v>57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28"/>
      <c r="P3" s="28"/>
      <c r="Q3" s="28"/>
    </row>
    <row r="4" spans="1:28" s="5" customFormat="1" ht="41.25" customHeight="1">
      <c r="A4" s="29"/>
      <c r="B4" s="29"/>
      <c r="C4" s="29"/>
      <c r="D4" s="20"/>
      <c r="E4" s="34" t="s">
        <v>45</v>
      </c>
      <c r="F4" s="34" t="s">
        <v>26</v>
      </c>
      <c r="G4" s="34" t="s">
        <v>27</v>
      </c>
      <c r="H4" s="34" t="s">
        <v>34</v>
      </c>
      <c r="I4" s="34" t="s">
        <v>35</v>
      </c>
      <c r="J4" s="34" t="s">
        <v>37</v>
      </c>
      <c r="K4" s="34" t="s">
        <v>38</v>
      </c>
      <c r="L4" s="34" t="s">
        <v>42</v>
      </c>
      <c r="M4" s="34" t="s">
        <v>45</v>
      </c>
      <c r="N4" s="34" t="s">
        <v>48</v>
      </c>
      <c r="O4" s="34" t="s">
        <v>51</v>
      </c>
      <c r="P4" s="34" t="s">
        <v>52</v>
      </c>
      <c r="Q4" s="35" t="s">
        <v>10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9" customFormat="1" ht="15">
      <c r="A5" s="30"/>
      <c r="B5" s="30"/>
      <c r="C5" s="30"/>
      <c r="D5" s="21" t="s">
        <v>7</v>
      </c>
      <c r="E5" s="22">
        <f aca="true" t="shared" si="0" ref="E5:K5">E6+E7</f>
        <v>782699.03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>J6+J7</f>
        <v>0</v>
      </c>
      <c r="K5" s="22">
        <f t="shared" si="0"/>
        <v>0</v>
      </c>
      <c r="L5" s="22">
        <f>L6+L7</f>
        <v>0</v>
      </c>
      <c r="M5" s="22">
        <f>M6+M7</f>
        <v>0</v>
      </c>
      <c r="N5" s="22">
        <f>N6+N7</f>
        <v>0</v>
      </c>
      <c r="O5" s="22">
        <f>O6+O7</f>
        <v>0</v>
      </c>
      <c r="P5" s="22">
        <f>P6+P7</f>
        <v>0</v>
      </c>
      <c r="Q5" s="22">
        <f>E5+F5+I5+G5+H5+K5+J5+N5+L5+M5+O5+P5</f>
        <v>782699.03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9" customFormat="1" ht="15">
      <c r="A6" s="30"/>
      <c r="B6" s="30"/>
      <c r="C6" s="30"/>
      <c r="D6" s="23" t="s">
        <v>8</v>
      </c>
      <c r="E6" s="24">
        <v>782699.03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2">
        <f aca="true" t="shared" si="1" ref="Q6:Q21">E6+F6+I6+G6+H6+K6+J6+N6+L6+M6+O6+P6</f>
        <v>782699.03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9" customFormat="1" ht="15">
      <c r="A7" s="30"/>
      <c r="B7" s="30"/>
      <c r="C7" s="30"/>
      <c r="D7" s="23" t="s">
        <v>9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2">
        <f t="shared" si="1"/>
        <v>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9" customFormat="1" ht="15">
      <c r="A8" s="30"/>
      <c r="B8" s="30"/>
      <c r="C8" s="30"/>
      <c r="D8" s="21" t="s">
        <v>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>
        <f t="shared" si="1"/>
        <v>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9" customFormat="1" ht="15">
      <c r="A9" s="30"/>
      <c r="B9" s="30"/>
      <c r="C9" s="30"/>
      <c r="D9" s="21">
        <v>213</v>
      </c>
      <c r="E9" s="22">
        <v>226989.87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f t="shared" si="1"/>
        <v>226989.87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9" customFormat="1" ht="15">
      <c r="A10" s="30"/>
      <c r="B10" s="30"/>
      <c r="C10" s="30"/>
      <c r="D10" s="21">
        <v>221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f t="shared" si="1"/>
        <v>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9" customFormat="1" ht="21" customHeight="1">
      <c r="A11" s="30"/>
      <c r="B11" s="30"/>
      <c r="C11" s="30"/>
      <c r="D11" s="21">
        <v>222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>
        <f t="shared" si="1"/>
        <v>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9" customFormat="1" ht="46.5" customHeight="1">
      <c r="A12" s="30"/>
      <c r="B12" s="30"/>
      <c r="C12" s="30"/>
      <c r="D12" s="21" t="s">
        <v>11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>
        <f t="shared" si="1"/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9" customFormat="1" ht="27" customHeight="1">
      <c r="A13" s="30"/>
      <c r="B13" s="30"/>
      <c r="C13" s="30"/>
      <c r="D13" s="25" t="s">
        <v>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f t="shared" si="1"/>
        <v>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9" customFormat="1" ht="15">
      <c r="A14" s="30"/>
      <c r="B14" s="30"/>
      <c r="C14" s="30"/>
      <c r="D14" s="25" t="s">
        <v>1</v>
      </c>
      <c r="E14" s="22">
        <v>48530.94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f t="shared" si="1"/>
        <v>48530.94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9" customFormat="1" ht="15">
      <c r="A15" s="30"/>
      <c r="B15" s="30"/>
      <c r="C15" s="30"/>
      <c r="D15" s="25" t="s">
        <v>85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>
        <f t="shared" si="1"/>
        <v>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9" customFormat="1" ht="15">
      <c r="A16" s="30"/>
      <c r="B16" s="30"/>
      <c r="C16" s="30"/>
      <c r="D16" s="25" t="s">
        <v>104</v>
      </c>
      <c r="E16" s="22">
        <v>33230.94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f t="shared" si="1"/>
        <v>33230.94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9" customFormat="1" ht="15">
      <c r="A17" s="30"/>
      <c r="B17" s="30"/>
      <c r="C17" s="30"/>
      <c r="D17" s="25" t="s">
        <v>103</v>
      </c>
      <c r="E17" s="22">
        <v>15300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>
        <f t="shared" si="1"/>
        <v>15300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9" customFormat="1" ht="15">
      <c r="A18" s="30"/>
      <c r="B18" s="30"/>
      <c r="C18" s="30"/>
      <c r="D18" s="21">
        <v>262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>
        <f t="shared" si="1"/>
        <v>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9" customFormat="1" ht="15">
      <c r="A19" s="30"/>
      <c r="B19" s="30"/>
      <c r="C19" s="30"/>
      <c r="D19" s="25" t="s">
        <v>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f t="shared" si="1"/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9" customFormat="1" ht="15">
      <c r="A20" s="30"/>
      <c r="B20" s="30"/>
      <c r="C20" s="30"/>
      <c r="D20" s="21" t="s">
        <v>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9" customFormat="1" ht="15">
      <c r="A21" s="30"/>
      <c r="B21" s="30"/>
      <c r="C21" s="30"/>
      <c r="D21" s="25" t="s">
        <v>2</v>
      </c>
      <c r="E21" s="22">
        <v>14999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>
        <f t="shared" si="1"/>
        <v>14999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9" customFormat="1" ht="15">
      <c r="A22" s="30"/>
      <c r="B22" s="30"/>
      <c r="C22" s="30"/>
      <c r="D22" s="25" t="s">
        <v>105</v>
      </c>
      <c r="E22" s="22">
        <v>14999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v>14999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9" customFormat="1" ht="34.5" customHeight="1">
      <c r="A23" s="30"/>
      <c r="B23" s="30"/>
      <c r="C23" s="30"/>
      <c r="D23" s="25" t="s">
        <v>3</v>
      </c>
      <c r="E23" s="22">
        <f>E5+E8+E9+E10+E11+E13+E14+E18+E19+E20+E21+E12</f>
        <v>1073218.84</v>
      </c>
      <c r="F23" s="22">
        <f aca="true" t="shared" si="2" ref="F23:P23">F5+F8+F9+F10+F11+F13+F14+F18+F19+F20+F21+F12</f>
        <v>0</v>
      </c>
      <c r="G23" s="22">
        <f t="shared" si="2"/>
        <v>0</v>
      </c>
      <c r="H23" s="22">
        <f t="shared" si="2"/>
        <v>0</v>
      </c>
      <c r="I23" s="22">
        <f t="shared" si="2"/>
        <v>0</v>
      </c>
      <c r="J23" s="22">
        <f t="shared" si="2"/>
        <v>0</v>
      </c>
      <c r="K23" s="22">
        <f t="shared" si="2"/>
        <v>0</v>
      </c>
      <c r="L23" s="22">
        <f t="shared" si="2"/>
        <v>0</v>
      </c>
      <c r="M23" s="22">
        <f t="shared" si="2"/>
        <v>0</v>
      </c>
      <c r="N23" s="22">
        <f t="shared" si="2"/>
        <v>0</v>
      </c>
      <c r="O23" s="22">
        <f t="shared" si="2"/>
        <v>0</v>
      </c>
      <c r="P23" s="22">
        <f t="shared" si="2"/>
        <v>0</v>
      </c>
      <c r="Q23" s="22">
        <f>E23+F23+I23+G23+H23+K23+J23+N23+L23+M23+O23+P23</f>
        <v>1073218.84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17" ht="15">
      <c r="A24" s="28"/>
      <c r="B24" s="28"/>
      <c r="C24" s="2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ht="15">
      <c r="A25" s="28"/>
      <c r="B25" s="28"/>
      <c r="C25" s="28"/>
      <c r="D25" s="26" t="s">
        <v>25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 t="s">
        <v>95</v>
      </c>
    </row>
    <row r="26" spans="1:17" ht="15">
      <c r="A26" s="28"/>
      <c r="B26" s="28"/>
      <c r="C26" s="2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</row>
    <row r="27" spans="1:17" ht="15">
      <c r="A27" s="28"/>
      <c r="B27" s="28"/>
      <c r="C27" s="28"/>
      <c r="D27" s="26" t="s">
        <v>15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 t="s">
        <v>96</v>
      </c>
    </row>
    <row r="29" ht="15">
      <c r="Q29" s="18"/>
    </row>
  </sheetData>
  <sheetProtection/>
  <mergeCells count="2"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2" width="34.57421875" style="15" customWidth="1"/>
    <col min="3" max="3" width="11.8515625" style="15" hidden="1" customWidth="1"/>
    <col min="4" max="4" width="18.421875" style="15" hidden="1" customWidth="1"/>
    <col min="5" max="5" width="13.8515625" style="15" hidden="1" customWidth="1"/>
    <col min="6" max="6" width="11.28125" style="15" hidden="1" customWidth="1"/>
    <col min="7" max="7" width="10.28125" style="15" hidden="1" customWidth="1"/>
    <col min="8" max="12" width="13.00390625" style="15" hidden="1" customWidth="1"/>
    <col min="13" max="13" width="12.421875" style="15" hidden="1" customWidth="1"/>
    <col min="14" max="14" width="18.140625" style="16" customWidth="1"/>
    <col min="15" max="16384" width="9.140625" style="1" customWidth="1"/>
  </cols>
  <sheetData>
    <row r="1" spans="1:14" ht="48" customHeight="1">
      <c r="A1" s="54" t="s">
        <v>108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4" customHeight="1">
      <c r="A2" s="55" t="s">
        <v>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25" s="5" customFormat="1" ht="26.25" customHeight="1">
      <c r="A3" s="2"/>
      <c r="B3" s="2" t="s">
        <v>48</v>
      </c>
      <c r="C3" s="2" t="s">
        <v>26</v>
      </c>
      <c r="D3" s="2" t="s">
        <v>27</v>
      </c>
      <c r="E3" s="2" t="s">
        <v>34</v>
      </c>
      <c r="F3" s="2" t="s">
        <v>35</v>
      </c>
      <c r="G3" s="2" t="s">
        <v>37</v>
      </c>
      <c r="H3" s="2" t="s">
        <v>38</v>
      </c>
      <c r="I3" s="2" t="s">
        <v>42</v>
      </c>
      <c r="J3" s="2" t="s">
        <v>45</v>
      </c>
      <c r="K3" s="2" t="s">
        <v>48</v>
      </c>
      <c r="L3" s="2" t="s">
        <v>51</v>
      </c>
      <c r="M3" s="2" t="s">
        <v>52</v>
      </c>
      <c r="N3" s="3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.75">
      <c r="A4" s="6" t="s">
        <v>7</v>
      </c>
      <c r="B4" s="7">
        <f aca="true" t="shared" si="0" ref="B4:H4">B5+B6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>G5+G6</f>
        <v>0</v>
      </c>
      <c r="H4" s="7">
        <f t="shared" si="0"/>
        <v>0</v>
      </c>
      <c r="I4" s="7">
        <f>I5+I6</f>
        <v>0</v>
      </c>
      <c r="J4" s="7">
        <f>J5+J6</f>
        <v>0</v>
      </c>
      <c r="K4" s="7">
        <f>K5+K6</f>
        <v>0</v>
      </c>
      <c r="L4" s="7">
        <f>L5+L6</f>
        <v>0</v>
      </c>
      <c r="M4" s="7">
        <f>M5+M6</f>
        <v>0</v>
      </c>
      <c r="N4" s="7">
        <f>B4+C4+E4+D4+F4+H4+G4+M4+I4+J4+K4+L4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.75">
      <c r="A5" s="10" t="s">
        <v>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7">
        <f aca="true" t="shared" si="1" ref="N5:N42">B5+C5+E5+D5+F5+H5+G5+M5+I5+J5+K5+L5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.75">
      <c r="A10" s="6">
        <v>213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6">
        <v>222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6" t="s">
        <v>11</v>
      </c>
      <c r="B13" s="7">
        <f aca="true" t="shared" si="2" ref="B13:H13">B14+B15+B16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>G14+G15+G16</f>
        <v>0</v>
      </c>
      <c r="H13" s="7">
        <f t="shared" si="2"/>
        <v>0</v>
      </c>
      <c r="I13" s="7">
        <f>I14+I15+I16</f>
        <v>0</v>
      </c>
      <c r="J13" s="7">
        <f>J14+J15+J16</f>
        <v>0</v>
      </c>
      <c r="K13" s="7">
        <f>K14+K15+K16</f>
        <v>0</v>
      </c>
      <c r="L13" s="7">
        <f>L14+L15+L16</f>
        <v>0</v>
      </c>
      <c r="M13" s="7">
        <f>M14+M15+M16</f>
        <v>0</v>
      </c>
      <c r="N13" s="7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17" t="s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7">
        <f t="shared" si="1"/>
        <v>0</v>
      </c>
    </row>
    <row r="15" spans="1:14" s="8" customFormat="1" ht="21" customHeight="1">
      <c r="A15" s="17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>
        <f t="shared" si="1"/>
        <v>0</v>
      </c>
    </row>
    <row r="16" spans="1:14" s="8" customFormat="1" ht="21" customHeight="1" hidden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>
        <f t="shared" si="1"/>
        <v>0</v>
      </c>
    </row>
    <row r="17" spans="1:25" s="9" customFormat="1" ht="27" customHeight="1">
      <c r="A17" s="13" t="s">
        <v>0</v>
      </c>
      <c r="B17" s="7">
        <f aca="true" t="shared" si="3" ref="B17:H17">B18+B19+B20+B21+B22+B24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>G18+G19+G20+G21+G22+G24</f>
        <v>0</v>
      </c>
      <c r="H17" s="7">
        <f t="shared" si="3"/>
        <v>0</v>
      </c>
      <c r="I17" s="7">
        <f>I18+I19+I20+I21+I22+I24</f>
        <v>0</v>
      </c>
      <c r="J17" s="7">
        <f>J18+J19+J20+J21+J22+J24</f>
        <v>0</v>
      </c>
      <c r="K17" s="7">
        <f>K18+K19+K20+K21+K22+K24</f>
        <v>0</v>
      </c>
      <c r="L17" s="7">
        <f>L18+L19+L20+L21+L22+L24</f>
        <v>0</v>
      </c>
      <c r="M17" s="7">
        <f>M18+M19+M20+M21+M22+M24</f>
        <v>0</v>
      </c>
      <c r="N17" s="7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>
      <c r="A18" s="17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>
      <c r="A19" s="17" t="s">
        <v>21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17" t="s">
        <v>31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7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>
      <c r="A22" s="17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hidden="1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hidden="1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.75">
      <c r="A25" s="13" t="s">
        <v>1</v>
      </c>
      <c r="B25" s="7">
        <f aca="true" t="shared" si="4" ref="B25:H25">B26+B27+B28</f>
        <v>0</v>
      </c>
      <c r="C25" s="7">
        <f t="shared" si="4"/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>G26+G27+G28</f>
        <v>0</v>
      </c>
      <c r="H25" s="7">
        <f t="shared" si="4"/>
        <v>0</v>
      </c>
      <c r="I25" s="7">
        <f>I26+I27+I28</f>
        <v>0</v>
      </c>
      <c r="J25" s="7">
        <f>J26+J27+J28</f>
        <v>0</v>
      </c>
      <c r="K25" s="7">
        <f>K26+K27+K28</f>
        <v>0</v>
      </c>
      <c r="L25" s="7">
        <f>L26+L27+L28</f>
        <v>0</v>
      </c>
      <c r="M25" s="7">
        <f>M26+M27+M28</f>
        <v>0</v>
      </c>
      <c r="N25" s="7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.75">
      <c r="A26" s="17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.75">
      <c r="A27" s="17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.75" hidden="1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.75">
      <c r="A29" s="6">
        <v>262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.75">
      <c r="A30" s="13" t="s">
        <v>6</v>
      </c>
      <c r="B30" s="7">
        <f>B31+B32+B33</f>
        <v>0</v>
      </c>
      <c r="C30" s="7">
        <f>C31+C32+C33</f>
        <v>0</v>
      </c>
      <c r="D30" s="7">
        <f aca="true" t="shared" si="5" ref="D30:M30">D31+D32+D33+D34</f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>I31+I32+I33+I34</f>
        <v>0</v>
      </c>
      <c r="J30" s="7">
        <f>J31+J32+J33+J34</f>
        <v>0</v>
      </c>
      <c r="K30" s="7">
        <f>K31+K32+K33+K34</f>
        <v>0</v>
      </c>
      <c r="L30" s="7">
        <f>L31+L32+L33+L34</f>
        <v>0</v>
      </c>
      <c r="M30" s="7">
        <f t="shared" si="5"/>
        <v>0</v>
      </c>
      <c r="N30" s="7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 t="s">
        <v>32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.75" hidden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.75" hidden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.75">
      <c r="A35" s="6" t="s">
        <v>4</v>
      </c>
      <c r="B35" s="7">
        <f>B36</f>
        <v>0</v>
      </c>
      <c r="C35" s="7"/>
      <c r="D35" s="7"/>
      <c r="E35" s="7"/>
      <c r="F35" s="7"/>
      <c r="G35" s="7"/>
      <c r="H35" s="7"/>
      <c r="I35" s="7"/>
      <c r="J35" s="7">
        <f>J36+J37+J38+J39</f>
        <v>0</v>
      </c>
      <c r="K35" s="7"/>
      <c r="L35" s="7"/>
      <c r="M35" s="7"/>
      <c r="N35" s="7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.75">
      <c r="A36" s="17" t="s">
        <v>101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.75" hidden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.75" hidden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.75">
      <c r="A39" s="13" t="s">
        <v>2</v>
      </c>
      <c r="B39" s="7">
        <f aca="true" t="shared" si="6" ref="B39:H39">B40+B41</f>
        <v>0</v>
      </c>
      <c r="C39" s="7">
        <f t="shared" si="6"/>
        <v>0</v>
      </c>
      <c r="D39" s="7">
        <f t="shared" si="6"/>
        <v>0</v>
      </c>
      <c r="E39" s="7">
        <f t="shared" si="6"/>
        <v>0</v>
      </c>
      <c r="F39" s="7">
        <f t="shared" si="6"/>
        <v>0</v>
      </c>
      <c r="G39" s="7">
        <f>G40+G41</f>
        <v>0</v>
      </c>
      <c r="H39" s="7">
        <f t="shared" si="6"/>
        <v>0</v>
      </c>
      <c r="I39" s="7">
        <f>I40+I41</f>
        <v>0</v>
      </c>
      <c r="J39" s="7">
        <f>J40+J41</f>
        <v>0</v>
      </c>
      <c r="K39" s="7">
        <f>K40+K41</f>
        <v>0</v>
      </c>
      <c r="L39" s="7">
        <f>L40+L41</f>
        <v>0</v>
      </c>
      <c r="M39" s="7">
        <f>M40+M41</f>
        <v>0</v>
      </c>
      <c r="N39" s="7">
        <f t="shared" si="1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hidden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7">
        <f t="shared" si="1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hidden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>
        <f t="shared" si="1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34.5" customHeight="1">
      <c r="A42" s="13" t="s">
        <v>3</v>
      </c>
      <c r="B42" s="7">
        <f aca="true" t="shared" si="7" ref="B42:H42">B4+B7+B10+B11+B12+B17+B25+B29+B30+B35+B39+B13</f>
        <v>0</v>
      </c>
      <c r="C42" s="7">
        <f t="shared" si="7"/>
        <v>0</v>
      </c>
      <c r="D42" s="7">
        <f t="shared" si="7"/>
        <v>0</v>
      </c>
      <c r="E42" s="7">
        <f t="shared" si="7"/>
        <v>0</v>
      </c>
      <c r="F42" s="7">
        <f t="shared" si="7"/>
        <v>0</v>
      </c>
      <c r="G42" s="7">
        <f>G4+G7+G10+G11+G12+G17+G25+G29+G30+G35+G39+G13</f>
        <v>0</v>
      </c>
      <c r="H42" s="7">
        <f t="shared" si="7"/>
        <v>0</v>
      </c>
      <c r="I42" s="7">
        <f>I4+I7+I10+I11+I12+I17+I25+I29+I30+I35+I39+I13</f>
        <v>0</v>
      </c>
      <c r="J42" s="7">
        <f>J4+J7+J10+J11+J12+J17+J25+J29+J30+J35+J39+J13</f>
        <v>0</v>
      </c>
      <c r="K42" s="7">
        <f>K4+K7+K10+K11+K12+K17+K25+K29+K30+K35+K39+K13</f>
        <v>0</v>
      </c>
      <c r="L42" s="7">
        <f>L4+L7+L10+L11+L12+L17+L25+L29+L30+L35+L39+L13</f>
        <v>0</v>
      </c>
      <c r="M42" s="7">
        <f>M4+M7+M10+M11+M12+M17+M25+M29+M30+M35+M39+M13</f>
        <v>0</v>
      </c>
      <c r="N42" s="7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4" spans="1:14" ht="30" customHeight="1">
      <c r="A44" s="15" t="s">
        <v>25</v>
      </c>
      <c r="M44" s="56" t="s">
        <v>95</v>
      </c>
      <c r="N44" s="56"/>
    </row>
    <row r="46" spans="1:14" ht="15">
      <c r="A46" s="15" t="s">
        <v>15</v>
      </c>
      <c r="M46" s="57" t="s">
        <v>96</v>
      </c>
      <c r="N46" s="57"/>
    </row>
    <row r="48" ht="15">
      <c r="N48" s="18"/>
    </row>
  </sheetData>
  <sheetProtection/>
  <mergeCells count="4">
    <mergeCell ref="A1:N1"/>
    <mergeCell ref="A2:N2"/>
    <mergeCell ref="M44:N44"/>
    <mergeCell ref="M46:N46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2017-10-06T09:19:32Z</cp:lastPrinted>
  <dcterms:created xsi:type="dcterms:W3CDTF">1996-10-08T23:32:33Z</dcterms:created>
  <dcterms:modified xsi:type="dcterms:W3CDTF">2017-11-01T07:29:05Z</dcterms:modified>
  <cp:category/>
  <cp:version/>
  <cp:contentType/>
  <cp:contentStatus/>
</cp:coreProperties>
</file>